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tas CGD 2021-2023\Actas CGD 2022\Acta 15 de CGD 27 de septiembre 2022\"/>
    </mc:Choice>
  </mc:AlternateContent>
  <xr:revisionPtr revIDLastSave="0" documentId="13_ncr:1_{B73EF44C-CA6E-47FA-BB09-5F5A869E9D1F}" xr6:coauthVersionLast="47" xr6:coauthVersionMax="47" xr10:uidLastSave="{00000000-0000-0000-0000-000000000000}"/>
  <bookViews>
    <workbookView xWindow="-120" yWindow="-120" windowWidth="29040" windowHeight="15840" xr2:uid="{9D31BE8A-54EC-407E-BD62-05E5A918ACEE}"/>
  </bookViews>
  <sheets>
    <sheet name="Hoja1" sheetId="1" r:id="rId1"/>
    <sheet name="Hoja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B36" i="3"/>
  <c r="G2" i="1"/>
  <c r="D81" i="1"/>
  <c r="E78" i="1" l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  <c r="E6" i="1" l="1"/>
  <c r="E4" i="1"/>
  <c r="E2" i="1"/>
  <c r="E81" i="1" l="1"/>
  <c r="E80" i="1"/>
  <c r="H78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H6" i="1"/>
  <c r="H4" i="1"/>
  <c r="H2" i="1"/>
  <c r="F80" i="1" l="1"/>
  <c r="G80" i="1" s="1"/>
  <c r="G82" i="1" s="1"/>
  <c r="D80" i="1"/>
  <c r="C81" i="1"/>
  <c r="G50" i="1"/>
  <c r="H51" i="1"/>
  <c r="H23" i="1"/>
  <c r="G22" i="1"/>
  <c r="G74" i="1" l="1"/>
  <c r="H75" i="1"/>
  <c r="H81" i="1"/>
  <c r="H37" i="1"/>
  <c r="H79" i="1"/>
  <c r="C82" i="1"/>
  <c r="H47" i="1"/>
  <c r="G38" i="1" l="1"/>
  <c r="G6" i="1" l="1"/>
  <c r="H73" i="1"/>
  <c r="D82" i="1" l="1"/>
  <c r="G56" i="1"/>
  <c r="G76" i="1"/>
  <c r="G64" i="1"/>
  <c r="G62" i="1"/>
  <c r="G60" i="1"/>
  <c r="G54" i="1"/>
  <c r="G52" i="1"/>
  <c r="G48" i="1"/>
  <c r="G46" i="1"/>
  <c r="G44" i="1"/>
  <c r="G42" i="1"/>
  <c r="G40" i="1"/>
  <c r="H82" i="1" l="1"/>
  <c r="F82" i="1"/>
  <c r="F81" i="1"/>
  <c r="G24" i="1"/>
  <c r="G18" i="1"/>
  <c r="G78" i="1"/>
  <c r="H77" i="1" l="1"/>
  <c r="G36" i="1"/>
  <c r="H71" i="1" l="1"/>
  <c r="H69" i="1"/>
  <c r="H67" i="1"/>
  <c r="H65" i="1"/>
  <c r="H63" i="1"/>
  <c r="H61" i="1"/>
  <c r="H59" i="1"/>
  <c r="H57" i="1"/>
  <c r="H55" i="1"/>
  <c r="H53" i="1"/>
  <c r="H49" i="1"/>
  <c r="H45" i="1"/>
  <c r="H43" i="1"/>
  <c r="H41" i="1"/>
  <c r="H39" i="1"/>
  <c r="H35" i="1"/>
  <c r="H33" i="1"/>
  <c r="H31" i="1"/>
  <c r="H29" i="1"/>
  <c r="H27" i="1"/>
  <c r="H25" i="1"/>
  <c r="H21" i="1"/>
  <c r="H19" i="1"/>
  <c r="H17" i="1"/>
  <c r="H15" i="1"/>
  <c r="H13" i="1"/>
  <c r="H11" i="1"/>
  <c r="H9" i="1"/>
  <c r="H7" i="1"/>
  <c r="H5" i="1"/>
  <c r="H3" i="1"/>
  <c r="G72" i="1"/>
  <c r="G70" i="1"/>
  <c r="G68" i="1"/>
  <c r="G66" i="1"/>
  <c r="G58" i="1"/>
  <c r="G34" i="1"/>
  <c r="G32" i="1"/>
  <c r="G30" i="1"/>
  <c r="G28" i="1"/>
  <c r="G26" i="1"/>
  <c r="G20" i="1"/>
  <c r="G16" i="1"/>
  <c r="G14" i="1"/>
  <c r="G12" i="1"/>
  <c r="G10" i="1"/>
  <c r="G8" i="1"/>
  <c r="G4" i="1"/>
  <c r="G81" i="1" s="1"/>
</calcChain>
</file>

<file path=xl/sharedStrings.xml><?xml version="1.0" encoding="utf-8"?>
<sst xmlns="http://schemas.openxmlformats.org/spreadsheetml/2006/main" count="164" uniqueCount="55">
  <si>
    <t>Delegación</t>
  </si>
  <si>
    <t>Votos</t>
  </si>
  <si>
    <t>Activos</t>
  </si>
  <si>
    <t>% de participación</t>
  </si>
  <si>
    <t>Administración</t>
  </si>
  <si>
    <t>Agricultura y Ganadería</t>
  </si>
  <si>
    <t>Arquitectura</t>
  </si>
  <si>
    <t>Bellas Artes</t>
  </si>
  <si>
    <t>Caborca</t>
  </si>
  <si>
    <t>Caborca Ciencias Económicas y Administrativas</t>
  </si>
  <si>
    <t>Caborca Ciencias Sociales</t>
  </si>
  <si>
    <t>Caborca Física Matemáticas e Ingeniería</t>
  </si>
  <si>
    <t>Cajeme</t>
  </si>
  <si>
    <t>Ciencias Químico Biológicas</t>
  </si>
  <si>
    <t>Contabilidad</t>
  </si>
  <si>
    <t>Deportes</t>
  </si>
  <si>
    <t>Derecho</t>
  </si>
  <si>
    <t>DICTUS</t>
  </si>
  <si>
    <t>DIFUS</t>
  </si>
  <si>
    <t>DIPA</t>
  </si>
  <si>
    <t>Economía</t>
  </si>
  <si>
    <t>Enfermería</t>
  </si>
  <si>
    <t>Física</t>
  </si>
  <si>
    <t>Geología</t>
  </si>
  <si>
    <t>Historia y Antropología</t>
  </si>
  <si>
    <t>Ingeniería Civil y Minas</t>
  </si>
  <si>
    <t>Ingeniería Industrial</t>
  </si>
  <si>
    <t>Ingeniería Química y Metalurgia</t>
  </si>
  <si>
    <t>Lenguas Extrajeras</t>
  </si>
  <si>
    <t>Letras y Lingüística</t>
  </si>
  <si>
    <t>Matemáticas</t>
  </si>
  <si>
    <t>Medicina</t>
  </si>
  <si>
    <t>Navojoa Ciencias Económico Administrativas</t>
  </si>
  <si>
    <t>Navojoa Ciencias Sociales</t>
  </si>
  <si>
    <t>Navojoa Ciencias Biológicas y Agropecuarias</t>
  </si>
  <si>
    <t>Navojoa Física Matemáticas e Ingeniería</t>
  </si>
  <si>
    <t>Nogales</t>
  </si>
  <si>
    <t>Polímeros y Materiales</t>
  </si>
  <si>
    <t>Psicología y Ciencias de la Comunicación</t>
  </si>
  <si>
    <t>Santa Ana</t>
  </si>
  <si>
    <t>Sociología y Administración Pública</t>
  </si>
  <si>
    <t>Trabajo Social</t>
  </si>
  <si>
    <t>Jubilados y Pensionados</t>
  </si>
  <si>
    <t>A Favor</t>
  </si>
  <si>
    <t>En Contra</t>
  </si>
  <si>
    <t xml:space="preserve">% del Total </t>
  </si>
  <si>
    <t>Votos para quórum (51%)</t>
  </si>
  <si>
    <t>% de A Favor /    % de en contra</t>
  </si>
  <si>
    <t>Caborca Cs. Económicas y Administrativas</t>
  </si>
  <si>
    <t>Navojoa Cs Económico Administrativas</t>
  </si>
  <si>
    <t>Total del padrón de activos</t>
  </si>
  <si>
    <t>% de los que tenían derecho a votar</t>
  </si>
  <si>
    <t>Delegaciones 
a favor de la reforma</t>
  </si>
  <si>
    <t>Activos por
 delegación</t>
  </si>
  <si>
    <t>Suma de activos de las delegaciones que votaron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</si>
</sst>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Segoe MDL2 Assets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/>
    </xf>
    <xf numFmtId="9" fontId="6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10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10" fontId="0" fillId="2" borderId="0" xfId="0" applyNumberFormat="1" applyFill="1" applyAlignment="1">
      <alignment horizontal="center"/>
    </xf>
    <xf numFmtId="10" fontId="0" fillId="2" borderId="0" xfId="0" applyNumberFormat="1" applyFill="1"/>
    <xf numFmtId="10" fontId="2" fillId="2" borderId="0" xfId="0" applyNumberFormat="1" applyFont="1" applyFill="1"/>
    <xf numFmtId="0" fontId="8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0" fontId="8" fillId="2" borderId="0" xfId="0" applyNumberFormat="1" applyFont="1" applyFill="1" applyAlignment="1">
      <alignment horizontal="center"/>
    </xf>
    <xf numFmtId="10" fontId="8" fillId="2" borderId="0" xfId="0" applyNumberFormat="1" applyFont="1" applyFill="1"/>
    <xf numFmtId="1" fontId="8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0" fontId="2" fillId="3" borderId="0" xfId="0" applyNumberFormat="1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0" fontId="8" fillId="3" borderId="0" xfId="0" applyNumberFormat="1" applyFont="1" applyFill="1" applyAlignment="1">
      <alignment horizontal="center"/>
    </xf>
    <xf numFmtId="10" fontId="8" fillId="3" borderId="0" xfId="0" applyNumberFormat="1" applyFont="1" applyFill="1"/>
    <xf numFmtId="0" fontId="8" fillId="3" borderId="0" xfId="0" applyFont="1" applyFill="1" applyAlignment="1">
      <alignment wrapText="1"/>
    </xf>
    <xf numFmtId="10" fontId="6" fillId="0" borderId="0" xfId="1" applyNumberFormat="1" applyFont="1" applyAlignment="1">
      <alignment horizontal="center" vertic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1" fontId="10" fillId="0" borderId="0" xfId="0" applyNumberFormat="1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wrapText="1"/>
    </xf>
    <xf numFmtId="10" fontId="0" fillId="3" borderId="0" xfId="0" applyNumberFormat="1" applyFill="1" applyAlignment="1">
      <alignment horizontal="center"/>
    </xf>
    <xf numFmtId="10" fontId="0" fillId="3" borderId="0" xfId="0" applyNumberFormat="1" applyFill="1"/>
    <xf numFmtId="0" fontId="9" fillId="2" borderId="0" xfId="0" applyFont="1" applyFill="1" applyAlignment="1">
      <alignment horizontal="center" vertical="center"/>
    </xf>
    <xf numFmtId="10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0" fontId="9" fillId="2" borderId="0" xfId="0" applyNumberFormat="1" applyFont="1" applyFill="1" applyAlignment="1">
      <alignment horizontal="center"/>
    </xf>
    <xf numFmtId="10" fontId="9" fillId="2" borderId="0" xfId="0" applyNumberFormat="1" applyFont="1" applyFill="1"/>
    <xf numFmtId="0" fontId="2" fillId="2" borderId="0" xfId="0" applyFont="1" applyFill="1" applyAlignment="1">
      <alignment horizontal="left" vertical="center"/>
    </xf>
    <xf numFmtId="1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2" fillId="2" borderId="0" xfId="0" applyNumberFormat="1" applyFont="1" applyFill="1" applyAlignment="1">
      <alignment vertical="center"/>
    </xf>
    <xf numFmtId="10" fontId="2" fillId="3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10" fontId="2" fillId="3" borderId="0" xfId="0" applyNumberFormat="1" applyFont="1" applyFill="1" applyAlignment="1">
      <alignment horizontal="center" vertical="center"/>
    </xf>
    <xf numFmtId="9" fontId="10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0" fontId="10" fillId="0" borderId="1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EA470-85DD-49E5-8555-1421098ABD25}">
  <dimension ref="A1:I84"/>
  <sheetViews>
    <sheetView tabSelected="1" zoomScale="130" zoomScaleNormal="130" workbookViewId="0">
      <selection activeCell="D81" sqref="D81"/>
    </sheetView>
  </sheetViews>
  <sheetFormatPr baseColWidth="10" defaultColWidth="11.42578125" defaultRowHeight="15" x14ac:dyDescent="0.25"/>
  <cols>
    <col min="1" max="1" width="30" style="1" customWidth="1"/>
    <col min="2" max="2" width="9.5703125" bestFit="1" customWidth="1"/>
    <col min="3" max="3" width="7" style="3" bestFit="1" customWidth="1"/>
    <col min="4" max="4" width="8.140625" style="3" bestFit="1" customWidth="1"/>
    <col min="5" max="5" width="9.5703125" style="3" customWidth="1"/>
    <col min="6" max="6" width="10.42578125" style="2" customWidth="1"/>
    <col min="7" max="7" width="16.28515625" style="2" customWidth="1"/>
    <col min="8" max="8" width="11.140625" bestFit="1" customWidth="1"/>
  </cols>
  <sheetData>
    <row r="1" spans="1:8" ht="63" x14ac:dyDescent="0.25">
      <c r="A1" s="4" t="s">
        <v>0</v>
      </c>
      <c r="B1" s="9" t="s">
        <v>1</v>
      </c>
      <c r="C1" s="5" t="s">
        <v>1</v>
      </c>
      <c r="D1" s="9" t="s">
        <v>2</v>
      </c>
      <c r="E1" s="5" t="s">
        <v>45</v>
      </c>
      <c r="F1" s="11" t="s">
        <v>46</v>
      </c>
      <c r="G1" s="5" t="s">
        <v>3</v>
      </c>
      <c r="H1" s="5" t="s">
        <v>47</v>
      </c>
    </row>
    <row r="2" spans="1:8" x14ac:dyDescent="0.25">
      <c r="A2" s="69" t="s">
        <v>4</v>
      </c>
      <c r="B2" s="63" t="s">
        <v>43</v>
      </c>
      <c r="C2" s="13">
        <v>20</v>
      </c>
      <c r="D2" s="13">
        <v>30</v>
      </c>
      <c r="E2" s="60">
        <f>D2/D81</f>
        <v>1.5282730514518594E-2</v>
      </c>
      <c r="F2" s="14">
        <v>16</v>
      </c>
      <c r="G2" s="15">
        <f>(C2+C3)/D2</f>
        <v>0.7</v>
      </c>
      <c r="H2" s="21">
        <f>C2/D2</f>
        <v>0.66666666666666663</v>
      </c>
    </row>
    <row r="3" spans="1:8" x14ac:dyDescent="0.25">
      <c r="A3" s="69"/>
      <c r="B3" s="63" t="s">
        <v>44</v>
      </c>
      <c r="C3" s="13">
        <v>1</v>
      </c>
      <c r="D3" s="13"/>
      <c r="E3" s="13"/>
      <c r="F3" s="14"/>
      <c r="G3" s="15"/>
      <c r="H3" s="21">
        <f>C3/D2</f>
        <v>3.3333333333333333E-2</v>
      </c>
    </row>
    <row r="4" spans="1:8" x14ac:dyDescent="0.25">
      <c r="A4" s="69" t="s">
        <v>5</v>
      </c>
      <c r="B4" s="63" t="s">
        <v>43</v>
      </c>
      <c r="C4" s="13">
        <v>33</v>
      </c>
      <c r="D4" s="13">
        <v>48</v>
      </c>
      <c r="E4" s="60">
        <f>D4/D81</f>
        <v>2.445236882322975E-2</v>
      </c>
      <c r="F4" s="14">
        <v>25</v>
      </c>
      <c r="G4" s="15">
        <f>(C4+C5)/D4</f>
        <v>0.75</v>
      </c>
      <c r="H4" s="21">
        <f>C4/D4</f>
        <v>0.6875</v>
      </c>
    </row>
    <row r="5" spans="1:8" x14ac:dyDescent="0.25">
      <c r="A5" s="69"/>
      <c r="B5" s="63" t="s">
        <v>44</v>
      </c>
      <c r="C5" s="13">
        <v>3</v>
      </c>
      <c r="D5" s="13"/>
      <c r="E5" s="13"/>
      <c r="F5" s="14"/>
      <c r="G5" s="15"/>
      <c r="H5" s="21">
        <f>C5/D4</f>
        <v>6.25E-2</v>
      </c>
    </row>
    <row r="6" spans="1:8" x14ac:dyDescent="0.25">
      <c r="A6" s="69" t="s">
        <v>6</v>
      </c>
      <c r="B6" s="63" t="s">
        <v>43</v>
      </c>
      <c r="C6" s="13">
        <v>30</v>
      </c>
      <c r="D6" s="13">
        <v>65</v>
      </c>
      <c r="E6" s="60">
        <f>D6/D81</f>
        <v>3.3112582781456956E-2</v>
      </c>
      <c r="F6" s="14">
        <v>34</v>
      </c>
      <c r="G6" s="15">
        <f>(C6+C7)/D6</f>
        <v>0.55384615384615388</v>
      </c>
      <c r="H6" s="21">
        <f>C6/D6</f>
        <v>0.46153846153846156</v>
      </c>
    </row>
    <row r="7" spans="1:8" x14ac:dyDescent="0.25">
      <c r="A7" s="69"/>
      <c r="B7" s="63" t="s">
        <v>44</v>
      </c>
      <c r="C7" s="13">
        <v>6</v>
      </c>
      <c r="D7" s="13"/>
      <c r="E7" s="13"/>
      <c r="F7" s="14"/>
      <c r="G7" s="15"/>
      <c r="H7" s="21">
        <f>C7/D6</f>
        <v>9.2307692307692313E-2</v>
      </c>
    </row>
    <row r="8" spans="1:8" x14ac:dyDescent="0.25">
      <c r="A8" s="69" t="s">
        <v>7</v>
      </c>
      <c r="B8" s="63" t="s">
        <v>43</v>
      </c>
      <c r="C8" s="13">
        <v>42</v>
      </c>
      <c r="D8" s="13">
        <v>67</v>
      </c>
      <c r="E8" s="60">
        <f>D8/D81</f>
        <v>3.4131431482424861E-2</v>
      </c>
      <c r="F8" s="14">
        <v>45</v>
      </c>
      <c r="G8" s="15">
        <f>(C8+C9)/D8</f>
        <v>0.62686567164179108</v>
      </c>
      <c r="H8" s="21">
        <f>C8/D8</f>
        <v>0.62686567164179108</v>
      </c>
    </row>
    <row r="9" spans="1:8" x14ac:dyDescent="0.25">
      <c r="A9" s="69"/>
      <c r="B9" s="63" t="s">
        <v>44</v>
      </c>
      <c r="C9" s="13">
        <v>0</v>
      </c>
      <c r="D9" s="13"/>
      <c r="E9" s="13"/>
      <c r="F9" s="14"/>
      <c r="G9" s="15"/>
      <c r="H9" s="21">
        <f>C9/D8</f>
        <v>0</v>
      </c>
    </row>
    <row r="10" spans="1:8" x14ac:dyDescent="0.25">
      <c r="A10" s="69" t="s">
        <v>8</v>
      </c>
      <c r="B10" s="63" t="s">
        <v>43</v>
      </c>
      <c r="C10" s="13">
        <v>33</v>
      </c>
      <c r="D10" s="13">
        <v>44</v>
      </c>
      <c r="E10" s="60">
        <f>D10/D81</f>
        <v>2.2414671421293938E-2</v>
      </c>
      <c r="F10" s="14">
        <v>29</v>
      </c>
      <c r="G10" s="15">
        <f>(C10+C11)/D10</f>
        <v>0.81818181818181823</v>
      </c>
      <c r="H10" s="21">
        <f>C10/D10</f>
        <v>0.75</v>
      </c>
    </row>
    <row r="11" spans="1:8" x14ac:dyDescent="0.25">
      <c r="A11" s="69"/>
      <c r="B11" s="63" t="s">
        <v>44</v>
      </c>
      <c r="C11" s="13">
        <v>3</v>
      </c>
      <c r="D11" s="13"/>
      <c r="E11" s="13"/>
      <c r="F11" s="14"/>
      <c r="G11" s="15"/>
      <c r="H11" s="21">
        <f>C11/D10</f>
        <v>6.8181818181818177E-2</v>
      </c>
    </row>
    <row r="12" spans="1:8" x14ac:dyDescent="0.25">
      <c r="A12" s="69" t="s">
        <v>9</v>
      </c>
      <c r="B12" s="63" t="s">
        <v>43</v>
      </c>
      <c r="C12" s="13">
        <v>12</v>
      </c>
      <c r="D12" s="13">
        <v>12</v>
      </c>
      <c r="E12" s="60">
        <f>D12/D81</f>
        <v>6.1130922058074376E-3</v>
      </c>
      <c r="F12" s="59">
        <v>7</v>
      </c>
      <c r="G12" s="60">
        <f>(C12+C13)/D12</f>
        <v>1</v>
      </c>
      <c r="H12" s="21">
        <f>C12/D12</f>
        <v>1</v>
      </c>
    </row>
    <row r="13" spans="1:8" ht="20.25" customHeight="1" x14ac:dyDescent="0.25">
      <c r="A13" s="69"/>
      <c r="B13" s="63" t="s">
        <v>44</v>
      </c>
      <c r="C13" s="13">
        <v>0</v>
      </c>
      <c r="D13" s="13"/>
      <c r="E13" s="13"/>
      <c r="F13" s="14"/>
      <c r="G13" s="15"/>
      <c r="H13" s="21">
        <f>C13/D12</f>
        <v>0</v>
      </c>
    </row>
    <row r="14" spans="1:8" x14ac:dyDescent="0.25">
      <c r="A14" s="69" t="s">
        <v>10</v>
      </c>
      <c r="B14" s="63" t="s">
        <v>43</v>
      </c>
      <c r="C14" s="13">
        <v>16</v>
      </c>
      <c r="D14" s="13">
        <v>17</v>
      </c>
      <c r="E14" s="60">
        <f>D14/D81</f>
        <v>8.6602139582272041E-3</v>
      </c>
      <c r="F14" s="14">
        <v>9</v>
      </c>
      <c r="G14" s="15">
        <f>(C14+C15)/D14</f>
        <v>1</v>
      </c>
      <c r="H14" s="21">
        <f>C14/D14</f>
        <v>0.94117647058823528</v>
      </c>
    </row>
    <row r="15" spans="1:8" x14ac:dyDescent="0.25">
      <c r="A15" s="69"/>
      <c r="B15" s="63" t="s">
        <v>44</v>
      </c>
      <c r="C15" s="13">
        <v>1</v>
      </c>
      <c r="D15" s="13"/>
      <c r="E15" s="13"/>
      <c r="F15" s="14"/>
      <c r="G15" s="15"/>
      <c r="H15" s="21">
        <f>C15/D14</f>
        <v>5.8823529411764705E-2</v>
      </c>
    </row>
    <row r="16" spans="1:8" x14ac:dyDescent="0.25">
      <c r="A16" s="69" t="s">
        <v>11</v>
      </c>
      <c r="B16" s="63" t="s">
        <v>43</v>
      </c>
      <c r="C16" s="13">
        <v>7</v>
      </c>
      <c r="D16" s="13">
        <v>12</v>
      </c>
      <c r="E16" s="60">
        <f>D16/D81</f>
        <v>6.1130922058074376E-3</v>
      </c>
      <c r="F16" s="59">
        <v>7</v>
      </c>
      <c r="G16" s="60">
        <f>(C16+C17)/D16</f>
        <v>0.66666666666666663</v>
      </c>
      <c r="H16" s="21">
        <f>C16/D16</f>
        <v>0.58333333333333337</v>
      </c>
    </row>
    <row r="17" spans="1:8" ht="18" customHeight="1" x14ac:dyDescent="0.25">
      <c r="A17" s="69"/>
      <c r="B17" s="63" t="s">
        <v>44</v>
      </c>
      <c r="C17" s="13">
        <v>1</v>
      </c>
      <c r="D17" s="13"/>
      <c r="E17" s="13"/>
      <c r="F17" s="14"/>
      <c r="G17" s="15"/>
      <c r="H17" s="21">
        <f>C17/D16</f>
        <v>8.3333333333333329E-2</v>
      </c>
    </row>
    <row r="18" spans="1:8" x14ac:dyDescent="0.25">
      <c r="A18" s="70" t="s">
        <v>12</v>
      </c>
      <c r="B18" s="63" t="s">
        <v>43</v>
      </c>
      <c r="C18" s="26">
        <v>36</v>
      </c>
      <c r="D18" s="26">
        <v>48</v>
      </c>
      <c r="E18" s="60">
        <f>D18/D81</f>
        <v>2.445236882322975E-2</v>
      </c>
      <c r="F18" s="30">
        <v>25</v>
      </c>
      <c r="G18" s="28">
        <f>(C18+C19)/D18</f>
        <v>0.77083333333333337</v>
      </c>
      <c r="H18" s="21">
        <f>C18/D18</f>
        <v>0.75</v>
      </c>
    </row>
    <row r="19" spans="1:8" x14ac:dyDescent="0.25">
      <c r="A19" s="70"/>
      <c r="B19" s="63" t="s">
        <v>44</v>
      </c>
      <c r="C19" s="26">
        <v>1</v>
      </c>
      <c r="D19" s="26"/>
      <c r="E19" s="26"/>
      <c r="F19" s="30"/>
      <c r="G19" s="28"/>
      <c r="H19" s="29">
        <f>C19/D18</f>
        <v>2.0833333333333332E-2</v>
      </c>
    </row>
    <row r="20" spans="1:8" x14ac:dyDescent="0.25">
      <c r="A20" s="70" t="s">
        <v>13</v>
      </c>
      <c r="B20" s="63" t="s">
        <v>43</v>
      </c>
      <c r="C20" s="26">
        <v>57</v>
      </c>
      <c r="D20" s="26">
        <v>79</v>
      </c>
      <c r="E20" s="60">
        <f>D20/D81</f>
        <v>4.0244523688232295E-2</v>
      </c>
      <c r="F20" s="30">
        <v>41</v>
      </c>
      <c r="G20" s="28">
        <f>(C20+C21)/D20</f>
        <v>0.77215189873417722</v>
      </c>
      <c r="H20" s="21">
        <f>C20/D20</f>
        <v>0.72151898734177211</v>
      </c>
    </row>
    <row r="21" spans="1:8" x14ac:dyDescent="0.25">
      <c r="A21" s="70"/>
      <c r="B21" s="63" t="s">
        <v>44</v>
      </c>
      <c r="C21" s="26">
        <v>4</v>
      </c>
      <c r="D21" s="26"/>
      <c r="E21" s="26"/>
      <c r="F21" s="30"/>
      <c r="G21" s="28"/>
      <c r="H21" s="29">
        <f>C21/D20</f>
        <v>5.0632911392405063E-2</v>
      </c>
    </row>
    <row r="22" spans="1:8" x14ac:dyDescent="0.25">
      <c r="A22" s="12" t="s">
        <v>14</v>
      </c>
      <c r="B22" s="63" t="s">
        <v>43</v>
      </c>
      <c r="C22" s="13">
        <v>31</v>
      </c>
      <c r="D22" s="13">
        <v>54</v>
      </c>
      <c r="E22" s="60">
        <f>D22/D81</f>
        <v>2.7508914926133471E-2</v>
      </c>
      <c r="F22" s="14">
        <v>28</v>
      </c>
      <c r="G22" s="15">
        <f>(C22+C23)/D22</f>
        <v>0.68518518518518523</v>
      </c>
      <c r="H22" s="21">
        <f>C22/D22</f>
        <v>0.57407407407407407</v>
      </c>
    </row>
    <row r="23" spans="1:8" x14ac:dyDescent="0.25">
      <c r="A23" s="12"/>
      <c r="B23" s="63" t="s">
        <v>44</v>
      </c>
      <c r="C23" s="13">
        <v>6</v>
      </c>
      <c r="D23" s="13"/>
      <c r="E23" s="13"/>
      <c r="F23" s="14"/>
      <c r="G23" s="15"/>
      <c r="H23" s="29">
        <f>C23/D22</f>
        <v>0.1111111111111111</v>
      </c>
    </row>
    <row r="24" spans="1:8" x14ac:dyDescent="0.25">
      <c r="A24" s="70" t="s">
        <v>15</v>
      </c>
      <c r="B24" s="63" t="s">
        <v>43</v>
      </c>
      <c r="C24" s="26">
        <v>25</v>
      </c>
      <c r="D24" s="26">
        <v>41</v>
      </c>
      <c r="E24" s="60">
        <f>D24/D81</f>
        <v>2.0886398369842078E-2</v>
      </c>
      <c r="F24" s="30">
        <v>21</v>
      </c>
      <c r="G24" s="28">
        <f>(C24+C25)/D24</f>
        <v>0.63414634146341464</v>
      </c>
      <c r="H24" s="21">
        <f>C24/D24</f>
        <v>0.6097560975609756</v>
      </c>
    </row>
    <row r="25" spans="1:8" x14ac:dyDescent="0.25">
      <c r="A25" s="70"/>
      <c r="B25" s="63" t="s">
        <v>44</v>
      </c>
      <c r="C25" s="26">
        <v>1</v>
      </c>
      <c r="D25" s="26"/>
      <c r="E25" s="26"/>
      <c r="F25" s="27"/>
      <c r="G25" s="28"/>
      <c r="H25" s="29">
        <f>C25/D24</f>
        <v>2.4390243902439025E-2</v>
      </c>
    </row>
    <row r="26" spans="1:8" x14ac:dyDescent="0.25">
      <c r="A26" s="71" t="s">
        <v>16</v>
      </c>
      <c r="B26" s="64" t="s">
        <v>43</v>
      </c>
      <c r="C26" s="35">
        <v>45</v>
      </c>
      <c r="D26" s="35">
        <v>102</v>
      </c>
      <c r="E26" s="65">
        <f>D26/D81</f>
        <v>5.1961283749363221E-2</v>
      </c>
      <c r="F26" s="36">
        <v>53</v>
      </c>
      <c r="G26" s="37">
        <f>(C26+C27)/D26</f>
        <v>0.48039215686274511</v>
      </c>
      <c r="H26" s="34">
        <f>C26/D26</f>
        <v>0.44117647058823528</v>
      </c>
    </row>
    <row r="27" spans="1:8" x14ac:dyDescent="0.25">
      <c r="A27" s="71"/>
      <c r="B27" s="64" t="s">
        <v>44</v>
      </c>
      <c r="C27" s="35">
        <v>4</v>
      </c>
      <c r="D27" s="35"/>
      <c r="E27" s="35"/>
      <c r="F27" s="36"/>
      <c r="G27" s="37"/>
      <c r="H27" s="38">
        <f>C27/D26</f>
        <v>3.9215686274509803E-2</v>
      </c>
    </row>
    <row r="28" spans="1:8" x14ac:dyDescent="0.25">
      <c r="A28" s="12" t="s">
        <v>17</v>
      </c>
      <c r="B28" s="63" t="s">
        <v>43</v>
      </c>
      <c r="C28" s="13">
        <v>36</v>
      </c>
      <c r="D28" s="13">
        <v>49</v>
      </c>
      <c r="E28" s="60">
        <f>D28/D81</f>
        <v>2.4961793173713703E-2</v>
      </c>
      <c r="F28" s="23">
        <v>25</v>
      </c>
      <c r="G28" s="15">
        <f>(C28+C29)/D28</f>
        <v>0.79591836734693877</v>
      </c>
      <c r="H28" s="21">
        <f>C28/D28</f>
        <v>0.73469387755102045</v>
      </c>
    </row>
    <row r="29" spans="1:8" x14ac:dyDescent="0.25">
      <c r="A29" s="12"/>
      <c r="B29" s="63" t="s">
        <v>44</v>
      </c>
      <c r="C29" s="13">
        <v>3</v>
      </c>
      <c r="D29" s="13"/>
      <c r="E29" s="13"/>
      <c r="F29" s="23"/>
      <c r="G29" s="15"/>
      <c r="H29" s="21">
        <f>C29/D28</f>
        <v>6.1224489795918366E-2</v>
      </c>
    </row>
    <row r="30" spans="1:8" x14ac:dyDescent="0.25">
      <c r="A30" s="70" t="s">
        <v>18</v>
      </c>
      <c r="B30" s="63" t="s">
        <v>43</v>
      </c>
      <c r="C30" s="26">
        <v>21</v>
      </c>
      <c r="D30" s="26">
        <v>38</v>
      </c>
      <c r="E30" s="60">
        <f>D30/D81</f>
        <v>1.9358125318390221E-2</v>
      </c>
      <c r="F30" s="27">
        <v>20</v>
      </c>
      <c r="G30" s="28">
        <f>(C30+C31)/D30</f>
        <v>0.55263157894736847</v>
      </c>
      <c r="H30" s="21">
        <f>C30/D30</f>
        <v>0.55263157894736847</v>
      </c>
    </row>
    <row r="31" spans="1:8" x14ac:dyDescent="0.25">
      <c r="A31" s="70"/>
      <c r="B31" s="63" t="s">
        <v>44</v>
      </c>
      <c r="C31" s="26">
        <v>0</v>
      </c>
      <c r="D31" s="26"/>
      <c r="E31" s="26"/>
      <c r="F31" s="27"/>
      <c r="G31" s="28"/>
      <c r="H31" s="29">
        <f>C31/D30</f>
        <v>0</v>
      </c>
    </row>
    <row r="32" spans="1:8" x14ac:dyDescent="0.25">
      <c r="A32" s="69" t="s">
        <v>19</v>
      </c>
      <c r="B32" s="63" t="s">
        <v>43</v>
      </c>
      <c r="C32" s="13">
        <v>27</v>
      </c>
      <c r="D32" s="13">
        <v>37</v>
      </c>
      <c r="E32" s="60">
        <f>D32/D81</f>
        <v>1.8848700967906265E-2</v>
      </c>
      <c r="F32" s="23">
        <v>19</v>
      </c>
      <c r="G32" s="15">
        <f>(C32+C33)/D32</f>
        <v>0.78378378378378377</v>
      </c>
      <c r="H32" s="21">
        <f>C32/D32</f>
        <v>0.72972972972972971</v>
      </c>
    </row>
    <row r="33" spans="1:8" x14ac:dyDescent="0.25">
      <c r="A33" s="69"/>
      <c r="B33" s="63" t="s">
        <v>44</v>
      </c>
      <c r="C33" s="13">
        <v>2</v>
      </c>
      <c r="D33" s="13"/>
      <c r="E33" s="13"/>
      <c r="F33" s="23"/>
      <c r="G33" s="15"/>
      <c r="H33" s="21">
        <f>C33/D32</f>
        <v>5.4054054054054057E-2</v>
      </c>
    </row>
    <row r="34" spans="1:8" x14ac:dyDescent="0.25">
      <c r="A34" s="69" t="s">
        <v>20</v>
      </c>
      <c r="B34" s="63" t="s">
        <v>43</v>
      </c>
      <c r="C34" s="13">
        <v>28</v>
      </c>
      <c r="D34" s="13">
        <v>51</v>
      </c>
      <c r="E34" s="60">
        <f>D34/D81</f>
        <v>2.5980641874681611E-2</v>
      </c>
      <c r="F34" s="31">
        <v>27</v>
      </c>
      <c r="G34" s="15">
        <f>(C34+C35)/D34</f>
        <v>0.6470588235294118</v>
      </c>
      <c r="H34" s="21">
        <f>C34/D34</f>
        <v>0.5490196078431373</v>
      </c>
    </row>
    <row r="35" spans="1:8" x14ac:dyDescent="0.25">
      <c r="A35" s="69"/>
      <c r="B35" s="63" t="s">
        <v>44</v>
      </c>
      <c r="C35" s="13">
        <v>5</v>
      </c>
      <c r="D35" s="13"/>
      <c r="E35" s="13"/>
      <c r="F35" s="31"/>
      <c r="G35" s="15"/>
      <c r="H35" s="21">
        <f>C35/D34</f>
        <v>9.8039215686274508E-2</v>
      </c>
    </row>
    <row r="36" spans="1:8" x14ac:dyDescent="0.25">
      <c r="A36" s="22" t="s">
        <v>21</v>
      </c>
      <c r="B36" s="63" t="s">
        <v>43</v>
      </c>
      <c r="C36" s="13">
        <v>31</v>
      </c>
      <c r="D36" s="13">
        <v>35</v>
      </c>
      <c r="E36" s="60">
        <f>D36/D81</f>
        <v>1.7829852266938361E-2</v>
      </c>
      <c r="F36" s="23">
        <v>18</v>
      </c>
      <c r="G36" s="15">
        <f>(C36+C37)/D36</f>
        <v>0.91428571428571426</v>
      </c>
      <c r="H36" s="21">
        <f>C36/D36</f>
        <v>0.88571428571428568</v>
      </c>
    </row>
    <row r="37" spans="1:8" x14ac:dyDescent="0.25">
      <c r="A37" s="24"/>
      <c r="B37" s="63" t="s">
        <v>44</v>
      </c>
      <c r="C37" s="23">
        <v>1</v>
      </c>
      <c r="D37" s="25"/>
      <c r="E37" s="25"/>
      <c r="F37" s="25"/>
      <c r="G37" s="25"/>
      <c r="H37" s="21">
        <f>C37/D36</f>
        <v>2.8571428571428571E-2</v>
      </c>
    </row>
    <row r="38" spans="1:8" x14ac:dyDescent="0.25">
      <c r="A38" s="69" t="s">
        <v>22</v>
      </c>
      <c r="B38" s="63" t="s">
        <v>43</v>
      </c>
      <c r="C38" s="16">
        <v>24</v>
      </c>
      <c r="D38" s="16">
        <v>53</v>
      </c>
      <c r="E38" s="60">
        <f>D38/D81</f>
        <v>2.6999490575649515E-2</v>
      </c>
      <c r="F38" s="18">
        <v>28</v>
      </c>
      <c r="G38" s="19">
        <f>(C38+C39)/D38</f>
        <v>0.60377358490566035</v>
      </c>
      <c r="H38" s="21">
        <f>C38/D38</f>
        <v>0.45283018867924529</v>
      </c>
    </row>
    <row r="39" spans="1:8" ht="15.75" customHeight="1" x14ac:dyDescent="0.25">
      <c r="A39" s="69"/>
      <c r="B39" s="63" t="s">
        <v>44</v>
      </c>
      <c r="C39" s="16">
        <v>8</v>
      </c>
      <c r="D39" s="16"/>
      <c r="E39" s="16"/>
      <c r="F39" s="18"/>
      <c r="G39" s="19"/>
      <c r="H39" s="20">
        <f>C39/D38</f>
        <v>0.15094339622641509</v>
      </c>
    </row>
    <row r="40" spans="1:8" ht="15.75" customHeight="1" x14ac:dyDescent="0.25">
      <c r="A40" s="69" t="s">
        <v>23</v>
      </c>
      <c r="B40" s="63" t="s">
        <v>43</v>
      </c>
      <c r="C40" s="16">
        <v>14</v>
      </c>
      <c r="D40" s="16">
        <v>26</v>
      </c>
      <c r="E40" s="60">
        <f>D40/D81</f>
        <v>1.3245033112582781E-2</v>
      </c>
      <c r="F40" s="18">
        <v>14</v>
      </c>
      <c r="G40" s="19">
        <f>(C40+C41)/D40</f>
        <v>0.73076923076923073</v>
      </c>
      <c r="H40" s="21">
        <f>C40/D40</f>
        <v>0.53846153846153844</v>
      </c>
    </row>
    <row r="41" spans="1:8" x14ac:dyDescent="0.25">
      <c r="A41" s="69"/>
      <c r="B41" s="63" t="s">
        <v>44</v>
      </c>
      <c r="C41" s="16">
        <v>5</v>
      </c>
      <c r="D41" s="16"/>
      <c r="E41" s="16"/>
      <c r="F41" s="18"/>
      <c r="G41" s="19"/>
      <c r="H41" s="20">
        <f>C41/D40</f>
        <v>0.19230769230769232</v>
      </c>
    </row>
    <row r="42" spans="1:8" x14ac:dyDescent="0.25">
      <c r="A42" s="69" t="s">
        <v>24</v>
      </c>
      <c r="B42" s="63" t="s">
        <v>43</v>
      </c>
      <c r="C42" s="16">
        <v>7</v>
      </c>
      <c r="D42" s="16">
        <v>12</v>
      </c>
      <c r="E42" s="60">
        <f>D42/D81</f>
        <v>6.1130922058074376E-3</v>
      </c>
      <c r="F42" s="18">
        <v>7</v>
      </c>
      <c r="G42" s="19">
        <f>(C42+C43)/D42</f>
        <v>0.83333333333333337</v>
      </c>
      <c r="H42" s="21">
        <f>C42/D42</f>
        <v>0.58333333333333337</v>
      </c>
    </row>
    <row r="43" spans="1:8" x14ac:dyDescent="0.25">
      <c r="A43" s="69"/>
      <c r="B43" s="63" t="s">
        <v>44</v>
      </c>
      <c r="C43" s="16">
        <v>3</v>
      </c>
      <c r="D43" s="16"/>
      <c r="E43" s="16"/>
      <c r="F43" s="18"/>
      <c r="G43" s="19"/>
      <c r="H43" s="20">
        <f>C43/D42</f>
        <v>0.25</v>
      </c>
    </row>
    <row r="44" spans="1:8" x14ac:dyDescent="0.25">
      <c r="A44" s="12" t="s">
        <v>25</v>
      </c>
      <c r="B44" s="63" t="s">
        <v>43</v>
      </c>
      <c r="C44" s="16">
        <v>21</v>
      </c>
      <c r="D44" s="16">
        <v>33</v>
      </c>
      <c r="E44" s="60">
        <f>D44/D81</f>
        <v>1.6811003565970453E-2</v>
      </c>
      <c r="F44" s="18">
        <v>17</v>
      </c>
      <c r="G44" s="19">
        <f>(C44+C45)/D44</f>
        <v>0.72727272727272729</v>
      </c>
      <c r="H44" s="21">
        <f>C44/D44</f>
        <v>0.63636363636363635</v>
      </c>
    </row>
    <row r="45" spans="1:8" x14ac:dyDescent="0.25">
      <c r="A45" s="12"/>
      <c r="B45" s="63" t="s">
        <v>44</v>
      </c>
      <c r="C45" s="16">
        <v>3</v>
      </c>
      <c r="D45" s="16"/>
      <c r="E45" s="16"/>
      <c r="F45" s="18"/>
      <c r="G45" s="19"/>
      <c r="H45" s="20">
        <f>C45/D44</f>
        <v>9.0909090909090912E-2</v>
      </c>
    </row>
    <row r="46" spans="1:8" x14ac:dyDescent="0.25">
      <c r="A46" s="12" t="s">
        <v>26</v>
      </c>
      <c r="B46" s="63" t="s">
        <v>43</v>
      </c>
      <c r="C46" s="16">
        <v>37</v>
      </c>
      <c r="D46" s="16">
        <v>71</v>
      </c>
      <c r="E46" s="60">
        <f>D46/D81</f>
        <v>3.616912888436067E-2</v>
      </c>
      <c r="F46" s="18">
        <v>37</v>
      </c>
      <c r="G46" s="19">
        <f>(C46+C47)/D46</f>
        <v>0.57746478873239437</v>
      </c>
      <c r="H46" s="21">
        <f>C46/D46</f>
        <v>0.52112676056338025</v>
      </c>
    </row>
    <row r="47" spans="1:8" x14ac:dyDescent="0.25">
      <c r="A47" s="12"/>
      <c r="B47" s="63" t="s">
        <v>44</v>
      </c>
      <c r="C47" s="16">
        <v>4</v>
      </c>
      <c r="D47" s="16"/>
      <c r="E47" s="16"/>
      <c r="F47" s="18"/>
      <c r="G47" s="19"/>
      <c r="H47" s="20">
        <f>C47/D46</f>
        <v>5.6338028169014086E-2</v>
      </c>
    </row>
    <row r="48" spans="1:8" x14ac:dyDescent="0.25">
      <c r="A48" s="22" t="s">
        <v>27</v>
      </c>
      <c r="B48" s="63" t="s">
        <v>43</v>
      </c>
      <c r="C48" s="26">
        <v>34</v>
      </c>
      <c r="D48" s="26">
        <v>47</v>
      </c>
      <c r="E48" s="60">
        <f>D48/D81</f>
        <v>2.3942944472745798E-2</v>
      </c>
      <c r="F48" s="27">
        <v>24</v>
      </c>
      <c r="G48" s="28">
        <f>(C48+C49)/D48</f>
        <v>0.72340425531914898</v>
      </c>
      <c r="H48" s="21">
        <f>C48/D48</f>
        <v>0.72340425531914898</v>
      </c>
    </row>
    <row r="49" spans="1:8" x14ac:dyDescent="0.25">
      <c r="A49" s="22"/>
      <c r="B49" s="63" t="s">
        <v>44</v>
      </c>
      <c r="C49" s="26">
        <v>0</v>
      </c>
      <c r="D49" s="26"/>
      <c r="E49" s="26"/>
      <c r="F49" s="27"/>
      <c r="G49" s="28"/>
      <c r="H49" s="29">
        <f>C49/D48</f>
        <v>0</v>
      </c>
    </row>
    <row r="50" spans="1:8" x14ac:dyDescent="0.25">
      <c r="A50" s="69" t="s">
        <v>28</v>
      </c>
      <c r="B50" s="63" t="s">
        <v>43</v>
      </c>
      <c r="C50" s="16">
        <v>53</v>
      </c>
      <c r="D50" s="16">
        <v>78</v>
      </c>
      <c r="E50" s="60">
        <f>D50/D81</f>
        <v>3.9735099337748346E-2</v>
      </c>
      <c r="F50" s="18">
        <v>40</v>
      </c>
      <c r="G50" s="19">
        <f>(C50+C51)/D50</f>
        <v>0.71794871794871795</v>
      </c>
      <c r="H50" s="21">
        <f>C50/D50</f>
        <v>0.67948717948717952</v>
      </c>
    </row>
    <row r="51" spans="1:8" x14ac:dyDescent="0.25">
      <c r="A51" s="69"/>
      <c r="B51" s="63" t="s">
        <v>44</v>
      </c>
      <c r="C51" s="16">
        <v>3</v>
      </c>
      <c r="D51" s="16"/>
      <c r="E51" s="16"/>
      <c r="F51" s="18"/>
      <c r="G51" s="19"/>
      <c r="H51" s="29">
        <f>C51/D50</f>
        <v>3.8461538461538464E-2</v>
      </c>
    </row>
    <row r="52" spans="1:8" x14ac:dyDescent="0.25">
      <c r="A52" s="70" t="s">
        <v>29</v>
      </c>
      <c r="B52" s="63" t="s">
        <v>43</v>
      </c>
      <c r="C52" s="26">
        <v>28</v>
      </c>
      <c r="D52" s="26">
        <v>47</v>
      </c>
      <c r="E52" s="60">
        <f>D52/D81</f>
        <v>2.3942944472745798E-2</v>
      </c>
      <c r="F52" s="32">
        <v>24</v>
      </c>
      <c r="G52" s="28">
        <f>(C52+C53)/D52</f>
        <v>0.61702127659574468</v>
      </c>
      <c r="H52" s="21">
        <f>C52/D52</f>
        <v>0.5957446808510638</v>
      </c>
    </row>
    <row r="53" spans="1:8" x14ac:dyDescent="0.25">
      <c r="A53" s="70"/>
      <c r="B53" s="63" t="s">
        <v>44</v>
      </c>
      <c r="C53" s="26">
        <v>1</v>
      </c>
      <c r="D53" s="26"/>
      <c r="E53" s="26"/>
      <c r="F53" s="32"/>
      <c r="G53" s="28"/>
      <c r="H53" s="29">
        <f>C53/D52</f>
        <v>2.1276595744680851E-2</v>
      </c>
    </row>
    <row r="54" spans="1:8" x14ac:dyDescent="0.25">
      <c r="A54" s="69" t="s">
        <v>30</v>
      </c>
      <c r="B54" s="63" t="s">
        <v>43</v>
      </c>
      <c r="C54" s="16">
        <v>41</v>
      </c>
      <c r="D54" s="16">
        <v>86</v>
      </c>
      <c r="E54" s="60">
        <f>D54/D81</f>
        <v>4.3810494141619971E-2</v>
      </c>
      <c r="F54" s="18">
        <v>44</v>
      </c>
      <c r="G54" s="19">
        <f>(C54+C55)/D54</f>
        <v>0.54651162790697672</v>
      </c>
      <c r="H54" s="21">
        <f>C54/D54</f>
        <v>0.47674418604651164</v>
      </c>
    </row>
    <row r="55" spans="1:8" x14ac:dyDescent="0.25">
      <c r="A55" s="69"/>
      <c r="B55" s="63" t="s">
        <v>44</v>
      </c>
      <c r="C55" s="16">
        <v>6</v>
      </c>
      <c r="D55" s="16"/>
      <c r="E55" s="16"/>
      <c r="F55" s="18"/>
      <c r="G55" s="19"/>
      <c r="H55" s="20">
        <f>C55/D54</f>
        <v>6.9767441860465115E-2</v>
      </c>
    </row>
    <row r="56" spans="1:8" x14ac:dyDescent="0.25">
      <c r="A56" s="70" t="s">
        <v>31</v>
      </c>
      <c r="B56" s="63" t="s">
        <v>43</v>
      </c>
      <c r="C56" s="53">
        <v>19</v>
      </c>
      <c r="D56" s="53">
        <v>39</v>
      </c>
      <c r="E56" s="60">
        <f>D56/D81</f>
        <v>1.9867549668874173E-2</v>
      </c>
      <c r="F56" s="55">
        <v>20</v>
      </c>
      <c r="G56" s="56">
        <f>(C56+C57)/D56</f>
        <v>0.53846153846153844</v>
      </c>
      <c r="H56" s="21">
        <f>C56/D56</f>
        <v>0.48717948717948717</v>
      </c>
    </row>
    <row r="57" spans="1:8" x14ac:dyDescent="0.25">
      <c r="A57" s="70"/>
      <c r="B57" s="63" t="s">
        <v>44</v>
      </c>
      <c r="C57" s="53">
        <v>2</v>
      </c>
      <c r="D57" s="53"/>
      <c r="E57" s="53"/>
      <c r="F57" s="55"/>
      <c r="G57" s="56"/>
      <c r="H57" s="57">
        <f>C57/D56</f>
        <v>5.128205128205128E-2</v>
      </c>
    </row>
    <row r="58" spans="1:8" x14ac:dyDescent="0.25">
      <c r="A58" s="69" t="s">
        <v>32</v>
      </c>
      <c r="B58" s="63" t="s">
        <v>43</v>
      </c>
      <c r="C58" s="16">
        <v>9</v>
      </c>
      <c r="D58" s="16">
        <v>10</v>
      </c>
      <c r="E58" s="60">
        <f>D58/D81</f>
        <v>5.0942435048395313E-3</v>
      </c>
      <c r="F58" s="16">
        <v>6</v>
      </c>
      <c r="G58" s="19">
        <f>(C58+C59)/D58</f>
        <v>0.9</v>
      </c>
      <c r="H58" s="21">
        <f>C58/D58</f>
        <v>0.9</v>
      </c>
    </row>
    <row r="59" spans="1:8" ht="19.5" customHeight="1" x14ac:dyDescent="0.25">
      <c r="A59" s="69"/>
      <c r="B59" s="63" t="s">
        <v>44</v>
      </c>
      <c r="C59" s="16">
        <v>0</v>
      </c>
      <c r="D59" s="16"/>
      <c r="E59" s="16"/>
      <c r="F59" s="18"/>
      <c r="G59" s="19"/>
      <c r="H59" s="20">
        <f>C59/D58</f>
        <v>0</v>
      </c>
    </row>
    <row r="60" spans="1:8" ht="16.5" customHeight="1" x14ac:dyDescent="0.25">
      <c r="A60" s="12" t="s">
        <v>33</v>
      </c>
      <c r="B60" s="63" t="s">
        <v>43</v>
      </c>
      <c r="C60" s="16">
        <v>27</v>
      </c>
      <c r="D60" s="16">
        <v>40</v>
      </c>
      <c r="E60" s="60">
        <f>D60/D81</f>
        <v>2.0376974019358125E-2</v>
      </c>
      <c r="F60" s="18">
        <v>21</v>
      </c>
      <c r="G60" s="19">
        <f>(C60+C61)/D60</f>
        <v>0.67500000000000004</v>
      </c>
      <c r="H60" s="21">
        <f>C60/D60</f>
        <v>0.67500000000000004</v>
      </c>
    </row>
    <row r="61" spans="1:8" x14ac:dyDescent="0.25">
      <c r="A61" s="12"/>
      <c r="B61" s="63" t="s">
        <v>44</v>
      </c>
      <c r="C61" s="16">
        <v>0</v>
      </c>
      <c r="D61" s="16"/>
      <c r="E61" s="16"/>
      <c r="F61" s="18"/>
      <c r="G61" s="19"/>
      <c r="H61" s="20">
        <f>C61/D60</f>
        <v>0</v>
      </c>
    </row>
    <row r="62" spans="1:8" ht="30" x14ac:dyDescent="0.25">
      <c r="A62" s="12" t="s">
        <v>34</v>
      </c>
      <c r="B62" s="63" t="s">
        <v>43</v>
      </c>
      <c r="C62" s="16">
        <v>23</v>
      </c>
      <c r="D62" s="16">
        <v>32</v>
      </c>
      <c r="E62" s="60">
        <f>D62/D81</f>
        <v>1.63015792154865E-2</v>
      </c>
      <c r="F62" s="16">
        <v>17</v>
      </c>
      <c r="G62" s="17">
        <f>(C62+C63)/D62</f>
        <v>0.8125</v>
      </c>
      <c r="H62" s="61">
        <f>C62/D62</f>
        <v>0.71875</v>
      </c>
    </row>
    <row r="63" spans="1:8" x14ac:dyDescent="0.25">
      <c r="A63" s="12"/>
      <c r="B63" s="63" t="s">
        <v>44</v>
      </c>
      <c r="C63" s="16">
        <v>3</v>
      </c>
      <c r="D63" s="16"/>
      <c r="E63" s="16"/>
      <c r="F63" s="18"/>
      <c r="G63" s="19"/>
      <c r="H63" s="20">
        <f>C63/D62</f>
        <v>9.375E-2</v>
      </c>
    </row>
    <row r="64" spans="1:8" ht="30" x14ac:dyDescent="0.25">
      <c r="A64" s="12" t="s">
        <v>35</v>
      </c>
      <c r="B64" s="63" t="s">
        <v>43</v>
      </c>
      <c r="C64" s="16">
        <v>20</v>
      </c>
      <c r="D64" s="16">
        <v>38</v>
      </c>
      <c r="E64" s="60">
        <f>D64/D81</f>
        <v>1.9358125318390221E-2</v>
      </c>
      <c r="F64" s="16">
        <v>20</v>
      </c>
      <c r="G64" s="17">
        <f>(C64+C65)/D64</f>
        <v>0.52631578947368418</v>
      </c>
      <c r="H64" s="61">
        <f>C64/D64</f>
        <v>0.52631578947368418</v>
      </c>
    </row>
    <row r="65" spans="1:8" x14ac:dyDescent="0.25">
      <c r="A65" s="12"/>
      <c r="B65" s="63" t="s">
        <v>44</v>
      </c>
      <c r="C65" s="16">
        <v>0</v>
      </c>
      <c r="D65" s="16"/>
      <c r="E65" s="16"/>
      <c r="F65" s="18"/>
      <c r="G65" s="19"/>
      <c r="H65" s="20">
        <f>C65/D64</f>
        <v>0</v>
      </c>
    </row>
    <row r="66" spans="1:8" x14ac:dyDescent="0.25">
      <c r="A66" s="69" t="s">
        <v>36</v>
      </c>
      <c r="B66" s="63" t="s">
        <v>43</v>
      </c>
      <c r="C66" s="16">
        <v>31</v>
      </c>
      <c r="D66" s="18">
        <v>44</v>
      </c>
      <c r="E66" s="60">
        <f>D66/D81</f>
        <v>2.2414671421293938E-2</v>
      </c>
      <c r="F66" s="18">
        <v>23</v>
      </c>
      <c r="G66" s="19">
        <f>(C66+C67)/D66</f>
        <v>0.72727272727272729</v>
      </c>
      <c r="H66" s="61">
        <f>C66/D66</f>
        <v>0.70454545454545459</v>
      </c>
    </row>
    <row r="67" spans="1:8" x14ac:dyDescent="0.25">
      <c r="A67" s="69"/>
      <c r="B67" s="63" t="s">
        <v>44</v>
      </c>
      <c r="C67" s="16">
        <v>1</v>
      </c>
      <c r="D67" s="16"/>
      <c r="E67" s="16"/>
      <c r="F67" s="18"/>
      <c r="G67" s="19"/>
      <c r="H67" s="20">
        <f>C67/D66</f>
        <v>2.2727272727272728E-2</v>
      </c>
    </row>
    <row r="68" spans="1:8" x14ac:dyDescent="0.25">
      <c r="A68" s="69" t="s">
        <v>37</v>
      </c>
      <c r="B68" s="63" t="s">
        <v>43</v>
      </c>
      <c r="C68" s="16">
        <v>16</v>
      </c>
      <c r="D68" s="16">
        <v>19</v>
      </c>
      <c r="E68" s="60">
        <f>D68/D81</f>
        <v>9.6790626591951104E-3</v>
      </c>
      <c r="F68" s="18">
        <v>10</v>
      </c>
      <c r="G68" s="19">
        <f>(C68+C69)/D68</f>
        <v>0.84210526315789469</v>
      </c>
      <c r="H68" s="61">
        <f>C68/D68</f>
        <v>0.84210526315789469</v>
      </c>
    </row>
    <row r="69" spans="1:8" x14ac:dyDescent="0.25">
      <c r="A69" s="69"/>
      <c r="B69" s="63" t="s">
        <v>44</v>
      </c>
      <c r="C69" s="16">
        <v>0</v>
      </c>
      <c r="D69" s="16"/>
      <c r="E69" s="16"/>
      <c r="F69" s="18"/>
      <c r="G69" s="19"/>
      <c r="H69" s="20">
        <f>C69/D68</f>
        <v>0</v>
      </c>
    </row>
    <row r="70" spans="1:8" ht="19.5" customHeight="1" x14ac:dyDescent="0.25">
      <c r="A70" s="69" t="s">
        <v>38</v>
      </c>
      <c r="B70" s="63" t="s">
        <v>43</v>
      </c>
      <c r="C70" s="16">
        <v>65</v>
      </c>
      <c r="D70" s="16">
        <v>123</v>
      </c>
      <c r="E70" s="60">
        <f>D70/D81</f>
        <v>6.2659195109526236E-2</v>
      </c>
      <c r="F70" s="16">
        <v>63</v>
      </c>
      <c r="G70" s="17">
        <f>(C70+C71)/D70</f>
        <v>0.56097560975609762</v>
      </c>
      <c r="H70" s="61">
        <f>C70/D70</f>
        <v>0.52845528455284552</v>
      </c>
    </row>
    <row r="71" spans="1:8" x14ac:dyDescent="0.25">
      <c r="A71" s="69"/>
      <c r="B71" s="63" t="s">
        <v>44</v>
      </c>
      <c r="C71" s="16">
        <v>4</v>
      </c>
      <c r="D71" s="16"/>
      <c r="E71" s="16"/>
      <c r="F71" s="18"/>
      <c r="G71" s="19"/>
      <c r="H71" s="20">
        <f>C71/D70</f>
        <v>3.2520325203252036E-2</v>
      </c>
    </row>
    <row r="72" spans="1:8" x14ac:dyDescent="0.25">
      <c r="A72" s="69" t="s">
        <v>39</v>
      </c>
      <c r="B72" s="63" t="s">
        <v>43</v>
      </c>
      <c r="C72" s="16">
        <v>14</v>
      </c>
      <c r="D72" s="16">
        <v>17</v>
      </c>
      <c r="E72" s="60">
        <f>D72/D81</f>
        <v>8.6602139582272041E-3</v>
      </c>
      <c r="F72" s="18">
        <v>9</v>
      </c>
      <c r="G72" s="19">
        <f>(C72+C73)/D72</f>
        <v>0.82352941176470584</v>
      </c>
      <c r="H72" s="61">
        <f>C72/D72</f>
        <v>0.82352941176470584</v>
      </c>
    </row>
    <row r="73" spans="1:8" x14ac:dyDescent="0.25">
      <c r="A73" s="69"/>
      <c r="B73" s="63" t="s">
        <v>44</v>
      </c>
      <c r="C73" s="16">
        <v>0</v>
      </c>
      <c r="D73" s="16"/>
      <c r="E73" s="16"/>
      <c r="F73" s="18"/>
      <c r="G73" s="19"/>
      <c r="H73" s="20">
        <f>C73/D72</f>
        <v>0</v>
      </c>
    </row>
    <row r="74" spans="1:8" ht="30" x14ac:dyDescent="0.25">
      <c r="A74" s="22" t="s">
        <v>40</v>
      </c>
      <c r="B74" s="58" t="s">
        <v>43</v>
      </c>
      <c r="C74" s="53">
        <v>24</v>
      </c>
      <c r="D74" s="53">
        <v>43</v>
      </c>
      <c r="E74" s="60">
        <f>D74/D81</f>
        <v>2.1905247070809986E-2</v>
      </c>
      <c r="F74" s="53">
        <v>22</v>
      </c>
      <c r="G74" s="54">
        <f>(C74+C75)/D74</f>
        <v>0.55813953488372092</v>
      </c>
      <c r="H74" s="61">
        <f>C74/D74</f>
        <v>0.55813953488372092</v>
      </c>
    </row>
    <row r="75" spans="1:8" x14ac:dyDescent="0.25">
      <c r="A75" s="22"/>
      <c r="B75" s="58" t="s">
        <v>44</v>
      </c>
      <c r="C75" s="53">
        <v>0</v>
      </c>
      <c r="D75" s="53"/>
      <c r="E75" s="53"/>
      <c r="F75" s="55"/>
      <c r="G75" s="56"/>
      <c r="H75" s="57">
        <f>C75/D74</f>
        <v>0</v>
      </c>
    </row>
    <row r="76" spans="1:8" x14ac:dyDescent="0.25">
      <c r="A76" s="69" t="s">
        <v>41</v>
      </c>
      <c r="B76" s="63" t="s">
        <v>43</v>
      </c>
      <c r="C76" s="13">
        <v>13</v>
      </c>
      <c r="D76" s="13">
        <v>16</v>
      </c>
      <c r="E76" s="60">
        <f>D76/D81</f>
        <v>8.1507896077432501E-3</v>
      </c>
      <c r="F76" s="13">
        <v>9</v>
      </c>
      <c r="G76" s="17">
        <f>(C76+C77)/D76</f>
        <v>0.8125</v>
      </c>
      <c r="H76" s="61">
        <f>C76/D76</f>
        <v>0.8125</v>
      </c>
    </row>
    <row r="77" spans="1:8" x14ac:dyDescent="0.25">
      <c r="A77" s="69"/>
      <c r="B77" s="63" t="s">
        <v>44</v>
      </c>
      <c r="C77" s="13">
        <v>0</v>
      </c>
      <c r="D77" s="13"/>
      <c r="E77" s="13"/>
      <c r="F77" s="13"/>
      <c r="G77" s="13"/>
      <c r="H77" s="20">
        <f>C77/D76</f>
        <v>0</v>
      </c>
    </row>
    <row r="78" spans="1:8" x14ac:dyDescent="0.25">
      <c r="A78" s="39" t="s">
        <v>42</v>
      </c>
      <c r="B78" s="64" t="s">
        <v>43</v>
      </c>
      <c r="C78" s="33">
        <v>54</v>
      </c>
      <c r="D78" s="47">
        <v>260</v>
      </c>
      <c r="E78" s="65">
        <f>D78/D81</f>
        <v>0.13245033112582782</v>
      </c>
      <c r="F78" s="48">
        <v>133</v>
      </c>
      <c r="G78" s="49">
        <f>(C78+C79)/D78</f>
        <v>0.29615384615384616</v>
      </c>
      <c r="H78" s="62">
        <f>C78/D78</f>
        <v>0.2076923076923077</v>
      </c>
    </row>
    <row r="79" spans="1:8" x14ac:dyDescent="0.25">
      <c r="A79" s="50"/>
      <c r="B79" s="64" t="s">
        <v>44</v>
      </c>
      <c r="C79" s="33">
        <v>23</v>
      </c>
      <c r="D79" s="47"/>
      <c r="E79" s="47"/>
      <c r="F79" s="48"/>
      <c r="G79" s="51"/>
      <c r="H79" s="52">
        <f>C79/D78</f>
        <v>8.8461538461538466E-2</v>
      </c>
    </row>
    <row r="80" spans="1:8" x14ac:dyDescent="0.25">
      <c r="A80" s="41"/>
      <c r="B80" s="42"/>
      <c r="C80" s="43"/>
      <c r="D80" s="46">
        <f>SUM(D2:D76)</f>
        <v>1703</v>
      </c>
      <c r="E80" s="66">
        <f>SUM(E2:E79)</f>
        <v>1</v>
      </c>
      <c r="F80" s="46">
        <f>SUM(F2:F76)</f>
        <v>904</v>
      </c>
      <c r="G80" s="67">
        <f>F80+F78</f>
        <v>1037</v>
      </c>
      <c r="H80" s="45"/>
    </row>
    <row r="81" spans="3:9" ht="18.75" x14ac:dyDescent="0.25">
      <c r="C81" s="6">
        <f>SUM(C2:C79)</f>
        <v>1212</v>
      </c>
      <c r="D81" s="6">
        <f>SUM(D2:D79)</f>
        <v>1963</v>
      </c>
      <c r="E81" s="66">
        <f>SUM(E2:E78)-(E78+E26)</f>
        <v>0.81558838512480891</v>
      </c>
      <c r="F81" s="10">
        <f>C81/D81</f>
        <v>0.61742231278655124</v>
      </c>
      <c r="G81" s="44">
        <f>SUM(G2:G78)/39</f>
        <v>0.70006155788504254</v>
      </c>
      <c r="H81" s="40">
        <f>(C3+C5+C7+C9+C11+C13+C15+C17+C19+C21+C23+C25+C27+C29+C31+C33+C35+C37+C39+C41+C43+C45+C47+C49+C51+C53+C55+C57+C59+C61+C63+C65+C67+C69+C71+C73++C75+C77+C79)/D81</f>
        <v>5.5017829852266942E-2</v>
      </c>
    </row>
    <row r="82" spans="3:9" ht="18.75" x14ac:dyDescent="0.3">
      <c r="C82" s="6">
        <f>SUM(C2:C79)</f>
        <v>1212</v>
      </c>
      <c r="D82" s="6">
        <f>SUM(D2:D79)</f>
        <v>1963</v>
      </c>
      <c r="E82" s="6"/>
      <c r="F82" s="7">
        <f>(C2+C4+C6+C8+C10+C12+C14+C16+C18+C20+C22+C24+C26+C28+C30+C32+C34+C36+C38+C40+C42+C44+C46+C48+C50+C52+C54+C56+C58+C60+C62+C64+C66+C68+C70+C72+C74+C76+C78)/D82</f>
        <v>0.56240448293428424</v>
      </c>
      <c r="G82" s="68">
        <f>G80/D81</f>
        <v>0.52827305145185943</v>
      </c>
      <c r="H82" s="10">
        <f>(C3+C5+C7+C9+C11+C13+C15+C17+C19+C23+C25+C27+C37+C43+C45+C47+C49+C51+C53+C55+C57+C59+C61+C63+C65+C67+C69+C71+C73+C75+C77+C21+C29+C31+C33+C35+C39+C41+C79)/D82</f>
        <v>5.5017829852266942E-2</v>
      </c>
    </row>
    <row r="84" spans="3:9" ht="18.75" x14ac:dyDescent="0.3">
      <c r="I84" s="8"/>
    </row>
  </sheetData>
  <mergeCells count="28">
    <mergeCell ref="A12:A13"/>
    <mergeCell ref="A10:A11"/>
    <mergeCell ref="A2:A3"/>
    <mergeCell ref="A4:A5"/>
    <mergeCell ref="A8:A9"/>
    <mergeCell ref="A6:A7"/>
    <mergeCell ref="A14:A15"/>
    <mergeCell ref="A16:A17"/>
    <mergeCell ref="A68:A69"/>
    <mergeCell ref="A42:A43"/>
    <mergeCell ref="A40:A41"/>
    <mergeCell ref="A58:A59"/>
    <mergeCell ref="A18:A19"/>
    <mergeCell ref="A24:A25"/>
    <mergeCell ref="A20:A21"/>
    <mergeCell ref="A26:A27"/>
    <mergeCell ref="A72:A73"/>
    <mergeCell ref="A76:A77"/>
    <mergeCell ref="A30:A31"/>
    <mergeCell ref="A66:A67"/>
    <mergeCell ref="A34:A35"/>
    <mergeCell ref="A32:A33"/>
    <mergeCell ref="A38:A39"/>
    <mergeCell ref="A50:A51"/>
    <mergeCell ref="A70:A71"/>
    <mergeCell ref="A54:A55"/>
    <mergeCell ref="A52:A53"/>
    <mergeCell ref="A56:A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3178-C67A-47DA-9F15-A1E13EA55981}">
  <dimension ref="A1:B38"/>
  <sheetViews>
    <sheetView topLeftCell="A25" workbookViewId="0">
      <selection activeCell="A47" sqref="A47"/>
    </sheetView>
  </sheetViews>
  <sheetFormatPr baseColWidth="10" defaultRowHeight="15" x14ac:dyDescent="0.25"/>
  <cols>
    <col min="1" max="1" width="44.85546875" bestFit="1" customWidth="1"/>
    <col min="2" max="2" width="20.28515625" customWidth="1"/>
  </cols>
  <sheetData>
    <row r="1" spans="1:2" ht="63" x14ac:dyDescent="0.25">
      <c r="A1" s="72" t="s">
        <v>52</v>
      </c>
      <c r="B1" s="73" t="s">
        <v>53</v>
      </c>
    </row>
    <row r="2" spans="1:2" x14ac:dyDescent="0.25">
      <c r="A2" s="74" t="s">
        <v>4</v>
      </c>
      <c r="B2" s="75">
        <v>30</v>
      </c>
    </row>
    <row r="3" spans="1:2" x14ac:dyDescent="0.25">
      <c r="A3" s="74" t="s">
        <v>5</v>
      </c>
      <c r="B3" s="75">
        <v>48</v>
      </c>
    </row>
    <row r="4" spans="1:2" x14ac:dyDescent="0.25">
      <c r="A4" s="74" t="s">
        <v>6</v>
      </c>
      <c r="B4" s="75">
        <v>65</v>
      </c>
    </row>
    <row r="5" spans="1:2" x14ac:dyDescent="0.25">
      <c r="A5" s="74" t="s">
        <v>7</v>
      </c>
      <c r="B5" s="75">
        <v>67</v>
      </c>
    </row>
    <row r="6" spans="1:2" x14ac:dyDescent="0.25">
      <c r="A6" s="74" t="s">
        <v>8</v>
      </c>
      <c r="B6" s="75">
        <v>44</v>
      </c>
    </row>
    <row r="7" spans="1:2" x14ac:dyDescent="0.25">
      <c r="A7" s="74" t="s">
        <v>48</v>
      </c>
      <c r="B7" s="75">
        <v>12</v>
      </c>
    </row>
    <row r="8" spans="1:2" x14ac:dyDescent="0.25">
      <c r="A8" s="74" t="s">
        <v>10</v>
      </c>
      <c r="B8" s="75">
        <v>17</v>
      </c>
    </row>
    <row r="9" spans="1:2" x14ac:dyDescent="0.25">
      <c r="A9" s="74" t="s">
        <v>11</v>
      </c>
      <c r="B9" s="75">
        <v>12</v>
      </c>
    </row>
    <row r="10" spans="1:2" x14ac:dyDescent="0.25">
      <c r="A10" s="76" t="s">
        <v>12</v>
      </c>
      <c r="B10" s="77">
        <v>48</v>
      </c>
    </row>
    <row r="11" spans="1:2" x14ac:dyDescent="0.25">
      <c r="A11" s="76" t="s">
        <v>13</v>
      </c>
      <c r="B11" s="77">
        <v>79</v>
      </c>
    </row>
    <row r="12" spans="1:2" x14ac:dyDescent="0.25">
      <c r="A12" s="78" t="s">
        <v>14</v>
      </c>
      <c r="B12" s="75">
        <v>54</v>
      </c>
    </row>
    <row r="13" spans="1:2" x14ac:dyDescent="0.25">
      <c r="A13" s="76" t="s">
        <v>15</v>
      </c>
      <c r="B13" s="77">
        <v>41</v>
      </c>
    </row>
    <row r="14" spans="1:2" x14ac:dyDescent="0.25">
      <c r="A14" s="78" t="s">
        <v>17</v>
      </c>
      <c r="B14" s="75">
        <v>49</v>
      </c>
    </row>
    <row r="15" spans="1:2" x14ac:dyDescent="0.25">
      <c r="A15" s="76" t="s">
        <v>18</v>
      </c>
      <c r="B15" s="77">
        <v>38</v>
      </c>
    </row>
    <row r="16" spans="1:2" x14ac:dyDescent="0.25">
      <c r="A16" s="74" t="s">
        <v>19</v>
      </c>
      <c r="B16" s="75">
        <v>37</v>
      </c>
    </row>
    <row r="17" spans="1:2" x14ac:dyDescent="0.25">
      <c r="A17" s="74" t="s">
        <v>20</v>
      </c>
      <c r="B17" s="75">
        <v>51</v>
      </c>
    </row>
    <row r="18" spans="1:2" x14ac:dyDescent="0.25">
      <c r="A18" s="74" t="s">
        <v>22</v>
      </c>
      <c r="B18" s="79">
        <v>53</v>
      </c>
    </row>
    <row r="19" spans="1:2" x14ac:dyDescent="0.25">
      <c r="A19" s="74" t="s">
        <v>23</v>
      </c>
      <c r="B19" s="79">
        <v>26</v>
      </c>
    </row>
    <row r="20" spans="1:2" x14ac:dyDescent="0.25">
      <c r="A20" s="74" t="s">
        <v>24</v>
      </c>
      <c r="B20" s="79">
        <v>12</v>
      </c>
    </row>
    <row r="21" spans="1:2" x14ac:dyDescent="0.25">
      <c r="A21" s="78" t="s">
        <v>25</v>
      </c>
      <c r="B21" s="79">
        <v>33</v>
      </c>
    </row>
    <row r="22" spans="1:2" x14ac:dyDescent="0.25">
      <c r="A22" s="78" t="s">
        <v>26</v>
      </c>
      <c r="B22" s="79">
        <v>71</v>
      </c>
    </row>
    <row r="23" spans="1:2" x14ac:dyDescent="0.25">
      <c r="A23" s="80" t="s">
        <v>27</v>
      </c>
      <c r="B23" s="77">
        <v>47</v>
      </c>
    </row>
    <row r="24" spans="1:2" x14ac:dyDescent="0.25">
      <c r="A24" s="74" t="s">
        <v>28</v>
      </c>
      <c r="B24" s="79">
        <v>78</v>
      </c>
    </row>
    <row r="25" spans="1:2" x14ac:dyDescent="0.25">
      <c r="A25" s="76" t="s">
        <v>29</v>
      </c>
      <c r="B25" s="77">
        <v>47</v>
      </c>
    </row>
    <row r="26" spans="1:2" x14ac:dyDescent="0.25">
      <c r="A26" s="74" t="s">
        <v>30</v>
      </c>
      <c r="B26" s="79">
        <v>86</v>
      </c>
    </row>
    <row r="27" spans="1:2" x14ac:dyDescent="0.25">
      <c r="A27" s="76" t="s">
        <v>31</v>
      </c>
      <c r="B27" s="81">
        <v>39</v>
      </c>
    </row>
    <row r="28" spans="1:2" x14ac:dyDescent="0.25">
      <c r="A28" s="74" t="s">
        <v>49</v>
      </c>
      <c r="B28" s="79">
        <v>10</v>
      </c>
    </row>
    <row r="29" spans="1:2" x14ac:dyDescent="0.25">
      <c r="A29" s="78" t="s">
        <v>33</v>
      </c>
      <c r="B29" s="79">
        <v>40</v>
      </c>
    </row>
    <row r="30" spans="1:2" x14ac:dyDescent="0.25">
      <c r="A30" s="78" t="s">
        <v>35</v>
      </c>
      <c r="B30" s="79">
        <v>38</v>
      </c>
    </row>
    <row r="31" spans="1:2" x14ac:dyDescent="0.25">
      <c r="A31" s="74" t="s">
        <v>36</v>
      </c>
      <c r="B31" s="82">
        <v>44</v>
      </c>
    </row>
    <row r="32" spans="1:2" x14ac:dyDescent="0.25">
      <c r="A32" s="74" t="s">
        <v>37</v>
      </c>
      <c r="B32" s="79">
        <v>19</v>
      </c>
    </row>
    <row r="33" spans="1:2" x14ac:dyDescent="0.25">
      <c r="A33" s="74" t="s">
        <v>38</v>
      </c>
      <c r="B33" s="79">
        <v>123</v>
      </c>
    </row>
    <row r="34" spans="1:2" x14ac:dyDescent="0.25">
      <c r="A34" s="74" t="s">
        <v>41</v>
      </c>
      <c r="B34" s="75">
        <v>16</v>
      </c>
    </row>
    <row r="35" spans="1:2" x14ac:dyDescent="0.25">
      <c r="A35" s="80" t="s">
        <v>42</v>
      </c>
      <c r="B35" s="79">
        <v>260</v>
      </c>
    </row>
    <row r="36" spans="1:2" x14ac:dyDescent="0.25">
      <c r="A36" s="83" t="s">
        <v>54</v>
      </c>
      <c r="B36" s="83">
        <f>SUM(B2:B35)</f>
        <v>1734</v>
      </c>
    </row>
    <row r="37" spans="1:2" x14ac:dyDescent="0.25">
      <c r="A37" s="83" t="s">
        <v>50</v>
      </c>
      <c r="B37" s="83">
        <v>1963</v>
      </c>
    </row>
    <row r="38" spans="1:2" x14ac:dyDescent="0.25">
      <c r="A38" s="83" t="s">
        <v>51</v>
      </c>
      <c r="B38" s="84">
        <f>B36/Hoja3!B37</f>
        <v>0.88334182373917469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ABBA5ABA73D4094E386D75A614FB1" ma:contentTypeVersion="14" ma:contentTypeDescription="Create a new document." ma:contentTypeScope="" ma:versionID="80a6cba702e812d9e1dbd69ddbb2f3c6">
  <xsd:schema xmlns:xsd="http://www.w3.org/2001/XMLSchema" xmlns:xs="http://www.w3.org/2001/XMLSchema" xmlns:p="http://schemas.microsoft.com/office/2006/metadata/properties" xmlns:ns3="86b34a7e-cce7-43e9-abf4-e314b6882e3f" xmlns:ns4="02746fde-7f50-437d-8c00-42a3deedb6c0" targetNamespace="http://schemas.microsoft.com/office/2006/metadata/properties" ma:root="true" ma:fieldsID="7113b065b37f65df12d1e5ba3ec0b1a0" ns3:_="" ns4:_="">
    <xsd:import namespace="86b34a7e-cce7-43e9-abf4-e314b6882e3f"/>
    <xsd:import namespace="02746fde-7f50-437d-8c00-42a3deedb6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34a7e-cce7-43e9-abf4-e314b6882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46fde-7f50-437d-8c00-42a3deedb6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5C1CD-41DA-4E69-B98A-9627AFCA1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153A0-1076-44B1-9477-70FAB4776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34a7e-cce7-43e9-abf4-e314b6882e3f"/>
    <ds:schemaRef ds:uri="02746fde-7f50-437d-8c00-42a3deedb6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BBDA94-1038-4FBA-B2F8-1FEED641CE1B}">
  <ds:schemaRefs>
    <ds:schemaRef ds:uri="http://purl.org/dc/terms/"/>
    <ds:schemaRef ds:uri="http://schemas.openxmlformats.org/package/2006/metadata/core-properties"/>
    <ds:schemaRef ds:uri="86b34a7e-cce7-43e9-abf4-e314b6882e3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02746fde-7f50-437d-8c00-42a3deedb6c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Secria del Interior</dc:creator>
  <cp:keywords/>
  <dc:description/>
  <cp:lastModifiedBy>Secretaria de Actas</cp:lastModifiedBy>
  <cp:revision/>
  <dcterms:created xsi:type="dcterms:W3CDTF">2020-10-16T23:17:31Z</dcterms:created>
  <dcterms:modified xsi:type="dcterms:W3CDTF">2022-09-28T21:55:03Z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0x0101001DAABBA5ABA73D4094E386D75A614FB1</vt:lpwstr>
  </property>
</Properties>
</file>