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7F47C64-5FB8-4F6F-94C1-3C6D8E4138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G24" i="1"/>
  <c r="O21" i="1" s="1"/>
  <c r="T16" i="1"/>
  <c r="O16" i="1"/>
  <c r="T15" i="1"/>
  <c r="O15" i="1"/>
  <c r="T14" i="1"/>
  <c r="O14" i="1"/>
  <c r="T13" i="1"/>
  <c r="O13" i="1"/>
  <c r="T12" i="1"/>
  <c r="O12" i="1"/>
  <c r="T11" i="1"/>
  <c r="O11" i="1"/>
  <c r="T10" i="1"/>
  <c r="O10" i="1"/>
  <c r="T9" i="1"/>
  <c r="O9" i="1"/>
  <c r="T8" i="1"/>
  <c r="O8" i="1"/>
  <c r="T7" i="1"/>
  <c r="O7" i="1"/>
  <c r="R21" i="1" l="1"/>
  <c r="U21" i="1"/>
  <c r="S21" i="1"/>
  <c r="Q21" i="1"/>
  <c r="I26" i="1"/>
  <c r="T21" i="1" l="1"/>
  <c r="V21" i="1" s="1"/>
  <c r="E27" i="1" s="1"/>
  <c r="E26" i="1" l="1"/>
</calcChain>
</file>

<file path=xl/sharedStrings.xml><?xml version="1.0" encoding="utf-8"?>
<sst xmlns="http://schemas.openxmlformats.org/spreadsheetml/2006/main" count="66" uniqueCount="62">
  <si>
    <t>Sueldo base</t>
  </si>
  <si>
    <t>Rezonificación</t>
  </si>
  <si>
    <t>Matrial Didáctico</t>
  </si>
  <si>
    <t>Prima de Antigüedad</t>
  </si>
  <si>
    <t>Despensa</t>
  </si>
  <si>
    <t>Sueldo Complemento</t>
  </si>
  <si>
    <t>Reconocimiento a la Carga Académica</t>
  </si>
  <si>
    <t>Nivelación Salarial</t>
  </si>
  <si>
    <t>Complemento al Material Didáctico</t>
  </si>
  <si>
    <t>Fondo de Pensiones y ubilaciones UNISON</t>
  </si>
  <si>
    <t>Cuota Ordinaria delSIndicato</t>
  </si>
  <si>
    <t>Fondo Económico de Ayuda Mtua (FEAM)</t>
  </si>
  <si>
    <t>Impuesto Sobre la Renta</t>
  </si>
  <si>
    <t>Penciones y Jubilaciones ISSSTESON</t>
  </si>
  <si>
    <t>Seguro Medico y Seg. De Vida ISSSTESON</t>
  </si>
  <si>
    <t>Caja de Ahorro</t>
  </si>
  <si>
    <t>Seguro de Vida Colectivo</t>
  </si>
  <si>
    <t>Varios</t>
  </si>
  <si>
    <t>Incentivo a la Jubilación Académicos</t>
  </si>
  <si>
    <t>TOTAL PERCEPCIONES</t>
  </si>
  <si>
    <t>TOTAL DEDUCCIONES</t>
  </si>
  <si>
    <t>D E D U C C I O N E S</t>
  </si>
  <si>
    <t>P E R C E P C I O N E S</t>
  </si>
  <si>
    <t>DEPTO.</t>
  </si>
  <si>
    <t>No. EMP.</t>
  </si>
  <si>
    <t>REG. FED. CONT.</t>
  </si>
  <si>
    <t xml:space="preserve">N O M B R E </t>
  </si>
  <si>
    <t>EDFR456372M56F</t>
  </si>
  <si>
    <t>RECIBO DE SUELDO</t>
  </si>
  <si>
    <t>No.</t>
  </si>
  <si>
    <t>UNIVERSIDAD DE SONORA</t>
  </si>
  <si>
    <t>PRIMERA QUINCENA DE ENERO DE 2020</t>
  </si>
  <si>
    <t>TOTAL DEPOSITADO</t>
  </si>
  <si>
    <t>ISR A PAGAR</t>
  </si>
  <si>
    <t>LÓPEZ ESCAMILLA * JUAN</t>
  </si>
  <si>
    <t>TESORERIA GENERAL R.F.C USO-530922-NH6             BLVD. LUIS ENCINAS ESQ. ROSALES HILLO. SON. MEX</t>
  </si>
  <si>
    <t>I  M  P  U  E  S  T  O</t>
  </si>
  <si>
    <t>SUBSIDIO PARA EL EMPLEO</t>
  </si>
  <si>
    <t xml:space="preserve">L I M I T E </t>
  </si>
  <si>
    <t>CUOTA</t>
  </si>
  <si>
    <t>% S/EXCEDENTE</t>
  </si>
  <si>
    <t>I N G R E S O S</t>
  </si>
  <si>
    <t>CREDITO AL</t>
  </si>
  <si>
    <t>INFERIOR</t>
  </si>
  <si>
    <t>SUPERIOR</t>
  </si>
  <si>
    <t>FIJA</t>
  </si>
  <si>
    <t>LIMITE INFERIOR</t>
  </si>
  <si>
    <t>DE</t>
  </si>
  <si>
    <t>HASTA</t>
  </si>
  <si>
    <t>SALARIO</t>
  </si>
  <si>
    <t>En adelante</t>
  </si>
  <si>
    <t>INGRESO</t>
  </si>
  <si>
    <t>LIMITE</t>
  </si>
  <si>
    <t>%</t>
  </si>
  <si>
    <t xml:space="preserve">ISR A </t>
  </si>
  <si>
    <t>GRAVABLE</t>
  </si>
  <si>
    <t>S/EXC</t>
  </si>
  <si>
    <t>IMPUESTO</t>
  </si>
  <si>
    <t>CREDITO</t>
  </si>
  <si>
    <t>RETENER</t>
  </si>
  <si>
    <t>SUBSIDIO ENTREGADO</t>
  </si>
  <si>
    <t>Sobrecarga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</si>
</sst>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/>
      <right style="medium">
        <color rgb="FF002060"/>
      </right>
      <top style="thin">
        <color theme="0"/>
      </top>
      <bottom style="thin">
        <color theme="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thin">
        <color theme="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theme="0"/>
      </top>
      <bottom style="thin">
        <color theme="0"/>
      </bottom>
      <diagonal/>
    </border>
    <border>
      <left style="medium">
        <color rgb="FF00206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rgb="FF002060"/>
      </left>
      <right style="medium">
        <color theme="1"/>
      </right>
      <top/>
      <bottom/>
      <diagonal/>
    </border>
    <border>
      <left style="medium">
        <color theme="1"/>
      </left>
      <right style="medium">
        <color rgb="FF002060"/>
      </right>
      <top style="thin">
        <color theme="0"/>
      </top>
      <bottom/>
      <diagonal/>
    </border>
    <border>
      <left style="medium">
        <color theme="1"/>
      </left>
      <right style="medium">
        <color rgb="FF002060"/>
      </right>
      <top/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0" xfId="0" applyBorder="1" applyProtection="1">
      <protection hidden="1"/>
    </xf>
    <xf numFmtId="165" fontId="10" fillId="0" borderId="0" xfId="2" applyNumberFormat="1" applyFont="1" applyAlignment="1" applyProtection="1">
      <alignment horizontal="center"/>
      <protection hidden="1"/>
    </xf>
    <xf numFmtId="43" fontId="10" fillId="0" borderId="0" xfId="1" applyFont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right" vertical="center" wrapText="1"/>
      <protection hidden="1"/>
    </xf>
    <xf numFmtId="10" fontId="11" fillId="0" borderId="0" xfId="2" applyNumberFormat="1" applyFont="1" applyProtection="1">
      <protection hidden="1"/>
    </xf>
    <xf numFmtId="10" fontId="12" fillId="0" borderId="0" xfId="2" applyNumberFormat="1" applyFont="1" applyBorder="1" applyAlignment="1" applyProtection="1">
      <alignment horizontal="center"/>
      <protection hidden="1"/>
    </xf>
    <xf numFmtId="43" fontId="0" fillId="0" borderId="0" xfId="1" applyFont="1" applyProtection="1">
      <protection hidden="1"/>
    </xf>
    <xf numFmtId="4" fontId="9" fillId="0" borderId="0" xfId="0" applyNumberFormat="1" applyFont="1" applyBorder="1" applyAlignment="1" applyProtection="1">
      <alignment horizontal="right" vertical="top" wrapText="1"/>
      <protection hidden="1"/>
    </xf>
    <xf numFmtId="0" fontId="0" fillId="0" borderId="2" xfId="0" applyBorder="1" applyProtection="1">
      <protection hidden="1"/>
    </xf>
    <xf numFmtId="4" fontId="9" fillId="0" borderId="0" xfId="0" applyNumberFormat="1" applyFont="1" applyAlignment="1" applyProtection="1">
      <alignment horizontal="right" vertical="top" wrapText="1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10" fontId="12" fillId="0" borderId="0" xfId="2" applyNumberFormat="1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0" fillId="0" borderId="32" xfId="0" applyBorder="1" applyProtection="1">
      <protection hidden="1"/>
    </xf>
    <xf numFmtId="0" fontId="0" fillId="0" borderId="33" xfId="0" applyBorder="1" applyProtection="1">
      <protection hidden="1"/>
    </xf>
    <xf numFmtId="165" fontId="12" fillId="0" borderId="0" xfId="2" applyNumberFormat="1" applyFont="1" applyFill="1" applyBorder="1" applyAlignment="1" applyProtection="1">
      <alignment horizontal="center"/>
      <protection hidden="1"/>
    </xf>
    <xf numFmtId="165" fontId="12" fillId="0" borderId="0" xfId="1" applyNumberFormat="1" applyFont="1" applyFill="1" applyBorder="1" applyAlignment="1" applyProtection="1">
      <alignment horizontal="center"/>
      <protection hidden="1"/>
    </xf>
    <xf numFmtId="0" fontId="0" fillId="0" borderId="34" xfId="0" applyBorder="1" applyProtection="1">
      <protection hidden="1"/>
    </xf>
    <xf numFmtId="164" fontId="13" fillId="0" borderId="0" xfId="1" applyNumberFormat="1" applyFont="1" applyFill="1" applyBorder="1" applyAlignment="1" applyProtection="1">
      <alignment horizontal="right"/>
      <protection hidden="1"/>
    </xf>
    <xf numFmtId="43" fontId="13" fillId="0" borderId="0" xfId="1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43" fontId="14" fillId="0" borderId="0" xfId="1" applyFont="1" applyProtection="1">
      <protection hidden="1"/>
    </xf>
    <xf numFmtId="10" fontId="14" fillId="0" borderId="0" xfId="2" applyNumberFormat="1" applyFont="1" applyProtection="1">
      <protection hidden="1"/>
    </xf>
    <xf numFmtId="4" fontId="0" fillId="3" borderId="23" xfId="0" applyNumberFormat="1" applyFill="1" applyBorder="1" applyProtection="1">
      <protection hidden="1"/>
    </xf>
    <xf numFmtId="4" fontId="0" fillId="3" borderId="17" xfId="0" applyNumberFormat="1" applyFill="1" applyBorder="1" applyProtection="1">
      <protection hidden="1"/>
    </xf>
    <xf numFmtId="0" fontId="0" fillId="0" borderId="35" xfId="0" applyBorder="1" applyProtection="1">
      <protection hidden="1"/>
    </xf>
    <xf numFmtId="0" fontId="8" fillId="0" borderId="0" xfId="0" applyFont="1" applyBorder="1" applyAlignment="1" applyProtection="1">
      <protection hidden="1"/>
    </xf>
    <xf numFmtId="4" fontId="0" fillId="3" borderId="39" xfId="0" applyNumberFormat="1" applyFill="1" applyBorder="1" applyAlignment="1" applyProtection="1">
      <protection hidden="1"/>
    </xf>
    <xf numFmtId="0" fontId="0" fillId="0" borderId="36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0" fontId="0" fillId="3" borderId="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6" xfId="0" applyFill="1" applyBorder="1" applyProtection="1">
      <protection locked="0"/>
    </xf>
    <xf numFmtId="4" fontId="0" fillId="3" borderId="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4" fontId="0" fillId="3" borderId="18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43" fontId="0" fillId="0" borderId="0" xfId="1" applyFont="1" applyAlignment="1" applyProtection="1">
      <alignment horizontal="center"/>
      <protection hidden="1"/>
    </xf>
    <xf numFmtId="166" fontId="0" fillId="3" borderId="21" xfId="0" applyNumberFormat="1" applyFill="1" applyBorder="1" applyProtection="1">
      <protection locked="0"/>
    </xf>
    <xf numFmtId="166" fontId="0" fillId="3" borderId="0" xfId="0" applyNumberFormat="1" applyFill="1" applyBorder="1" applyProtection="1">
      <protection locked="0"/>
    </xf>
    <xf numFmtId="166" fontId="0" fillId="3" borderId="16" xfId="0" applyNumberFormat="1" applyFill="1" applyBorder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40" xfId="0" applyFont="1" applyBorder="1" applyAlignment="1" applyProtection="1">
      <alignment horizontal="center"/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43" fontId="0" fillId="0" borderId="0" xfId="1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26" xfId="0" applyFont="1" applyFill="1" applyBorder="1" applyAlignment="1" applyProtection="1">
      <alignment horizontal="center"/>
      <protection hidden="1"/>
    </xf>
    <xf numFmtId="0" fontId="1" fillId="2" borderId="19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3" fillId="0" borderId="22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3</xdr:row>
      <xdr:rowOff>0</xdr:rowOff>
    </xdr:from>
    <xdr:to>
      <xdr:col>3</xdr:col>
      <xdr:colOff>614362</xdr:colOff>
      <xdr:row>6</xdr:row>
      <xdr:rowOff>159544</xdr:rowOff>
    </xdr:to>
    <xdr:pic>
      <xdr:nvPicPr>
        <xdr:cNvPr id="2" name="Imagen 1" descr="Resultado de imagen para logo unison transparente">
          <a:extLst>
            <a:ext uri="{FF2B5EF4-FFF2-40B4-BE49-F238E27FC236}">
              <a16:creationId xmlns:a16="http://schemas.microsoft.com/office/drawing/2014/main" id="{52FB80DD-4B3F-4B6E-85C4-0F1462B50C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284"/>
        <a:stretch/>
      </xdr:blipFill>
      <xdr:spPr bwMode="auto">
        <a:xfrm>
          <a:off x="1066800" y="457200"/>
          <a:ext cx="71437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8"/>
  <sheetViews>
    <sheetView showGridLines="0" tabSelected="1" zoomScale="70" zoomScaleNormal="70" workbookViewId="0">
      <selection activeCell="Y7" sqref="Y7"/>
    </sheetView>
  </sheetViews>
  <sheetFormatPr baseColWidth="10" defaultColWidth="9.140625" defaultRowHeight="15" x14ac:dyDescent="0.25"/>
  <cols>
    <col min="1" max="1" width="2.7109375" style="1" customWidth="1"/>
    <col min="2" max="2" width="4.7109375" style="1" customWidth="1"/>
    <col min="3" max="3" width="8.42578125" style="1" customWidth="1"/>
    <col min="4" max="4" width="12.85546875" style="1" customWidth="1"/>
    <col min="5" max="5" width="16.42578125" style="1" customWidth="1"/>
    <col min="6" max="6" width="12.28515625" style="1" customWidth="1"/>
    <col min="7" max="7" width="13" style="1" customWidth="1"/>
    <col min="8" max="8" width="7.7109375" style="1" customWidth="1"/>
    <col min="9" max="9" width="16.140625" style="1" customWidth="1"/>
    <col min="10" max="10" width="11.28515625" style="1" customWidth="1"/>
    <col min="11" max="11" width="14.5703125" style="1" customWidth="1"/>
    <col min="12" max="12" width="15" style="1" customWidth="1"/>
    <col min="13" max="13" width="4.28515625" style="1" customWidth="1"/>
    <col min="14" max="14" width="2.7109375" style="1" customWidth="1"/>
    <col min="15" max="15" width="12.28515625" style="1" bestFit="1" customWidth="1"/>
    <col min="16" max="16" width="13.5703125" style="1" bestFit="1" customWidth="1"/>
    <col min="17" max="17" width="10.85546875" style="1" bestFit="1" customWidth="1"/>
    <col min="18" max="18" width="12.85546875" style="1" bestFit="1" customWidth="1"/>
    <col min="19" max="19" width="7.42578125" style="1" customWidth="1"/>
    <col min="20" max="20" width="11.7109375" style="1" bestFit="1" customWidth="1"/>
    <col min="21" max="21" width="13.5703125" style="1" bestFit="1" customWidth="1"/>
    <col min="22" max="22" width="10.85546875" style="1" bestFit="1" customWidth="1"/>
    <col min="23" max="24" width="9.140625" style="1"/>
    <col min="25" max="25" width="10.7109375" style="1" bestFit="1" customWidth="1"/>
    <col min="26" max="16384" width="9.140625" style="1"/>
  </cols>
  <sheetData>
    <row r="1" spans="2:22" ht="8.25" customHeight="1" thickBot="1" x14ac:dyDescent="0.3"/>
    <row r="2" spans="2:22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22" ht="21" x14ac:dyDescent="0.35">
      <c r="B3" s="5"/>
      <c r="C3" s="57" t="s">
        <v>30</v>
      </c>
      <c r="D3" s="58"/>
      <c r="E3" s="58"/>
      <c r="F3" s="58"/>
      <c r="G3" s="58"/>
      <c r="H3" s="58"/>
      <c r="I3" s="58"/>
      <c r="J3" s="58"/>
      <c r="K3" s="58"/>
      <c r="L3" s="58"/>
      <c r="M3" s="6"/>
      <c r="O3" s="55" t="s">
        <v>36</v>
      </c>
      <c r="P3" s="55"/>
      <c r="Q3" s="55"/>
      <c r="R3" s="55"/>
      <c r="T3" s="56" t="s">
        <v>37</v>
      </c>
      <c r="U3" s="56"/>
      <c r="V3" s="56"/>
    </row>
    <row r="4" spans="2:22" x14ac:dyDescent="0.25">
      <c r="B4" s="5"/>
      <c r="C4" s="58"/>
      <c r="D4" s="58"/>
      <c r="E4" s="7"/>
      <c r="F4" s="62" t="s">
        <v>35</v>
      </c>
      <c r="G4" s="62"/>
      <c r="H4" s="62"/>
      <c r="I4" s="62"/>
      <c r="J4" s="76" t="s">
        <v>28</v>
      </c>
      <c r="K4" s="76"/>
      <c r="L4" s="76"/>
      <c r="M4" s="6"/>
      <c r="O4" s="56" t="s">
        <v>38</v>
      </c>
      <c r="P4" s="56"/>
      <c r="Q4" s="49" t="s">
        <v>39</v>
      </c>
      <c r="R4" s="8" t="s">
        <v>40</v>
      </c>
      <c r="T4" s="56" t="s">
        <v>41</v>
      </c>
      <c r="U4" s="56"/>
      <c r="V4" s="9" t="s">
        <v>42</v>
      </c>
    </row>
    <row r="5" spans="2:22" x14ac:dyDescent="0.25">
      <c r="B5" s="5"/>
      <c r="C5" s="58"/>
      <c r="D5" s="58"/>
      <c r="E5" s="7"/>
      <c r="F5" s="62"/>
      <c r="G5" s="62"/>
      <c r="H5" s="62"/>
      <c r="I5" s="62"/>
      <c r="J5" s="77" t="s">
        <v>29</v>
      </c>
      <c r="K5" s="79">
        <v>84773920</v>
      </c>
      <c r="L5" s="80"/>
      <c r="M5" s="6"/>
      <c r="O5" s="49" t="s">
        <v>43</v>
      </c>
      <c r="P5" s="49" t="s">
        <v>44</v>
      </c>
      <c r="Q5" s="49" t="s">
        <v>45</v>
      </c>
      <c r="R5" s="8" t="s">
        <v>46</v>
      </c>
      <c r="T5" s="49" t="s">
        <v>47</v>
      </c>
      <c r="U5" s="49" t="s">
        <v>48</v>
      </c>
      <c r="V5" s="9" t="s">
        <v>49</v>
      </c>
    </row>
    <row r="6" spans="2:22" ht="15.75" x14ac:dyDescent="0.25">
      <c r="B6" s="5"/>
      <c r="C6" s="58"/>
      <c r="D6" s="58"/>
      <c r="E6" s="59" t="s">
        <v>31</v>
      </c>
      <c r="F6" s="59"/>
      <c r="G6" s="59"/>
      <c r="H6" s="59"/>
      <c r="I6" s="60"/>
      <c r="J6" s="78"/>
      <c r="K6" s="81"/>
      <c r="L6" s="82"/>
      <c r="M6" s="6"/>
      <c r="O6" s="10">
        <v>0.01</v>
      </c>
      <c r="P6" s="10">
        <v>578.52</v>
      </c>
      <c r="Q6" s="10">
        <v>0</v>
      </c>
      <c r="R6" s="11">
        <v>1.9199999999999998E-2</v>
      </c>
      <c r="S6" s="12"/>
      <c r="T6" s="13">
        <v>0.01</v>
      </c>
      <c r="U6" s="14">
        <v>1768.96</v>
      </c>
      <c r="V6" s="13">
        <v>407.02</v>
      </c>
    </row>
    <row r="7" spans="2:22" ht="15.75" x14ac:dyDescent="0.25">
      <c r="B7" s="5"/>
      <c r="C7" s="61"/>
      <c r="D7" s="61"/>
      <c r="E7" s="7"/>
      <c r="F7" s="7"/>
      <c r="G7" s="7"/>
      <c r="H7" s="7"/>
      <c r="I7" s="7"/>
      <c r="J7" s="15"/>
      <c r="K7" s="7"/>
      <c r="L7" s="7"/>
      <c r="M7" s="6"/>
      <c r="O7" s="10">
        <f t="shared" ref="O7:O16" si="0">+P6+0.01</f>
        <v>578.53</v>
      </c>
      <c r="P7" s="10">
        <v>4910.18</v>
      </c>
      <c r="Q7" s="10">
        <v>11.11</v>
      </c>
      <c r="R7" s="11">
        <v>6.4000000000000001E-2</v>
      </c>
      <c r="S7" s="12"/>
      <c r="T7" s="13">
        <f t="shared" ref="T7:T16" si="1">+U6+0.01</f>
        <v>1768.97</v>
      </c>
      <c r="U7" s="16">
        <v>2653.38</v>
      </c>
      <c r="V7" s="13">
        <v>406.83</v>
      </c>
    </row>
    <row r="8" spans="2:22" ht="15.75" x14ac:dyDescent="0.25">
      <c r="B8" s="5"/>
      <c r="C8" s="17">
        <v>314301</v>
      </c>
      <c r="D8" s="18">
        <v>1000</v>
      </c>
      <c r="E8" s="68" t="s">
        <v>34</v>
      </c>
      <c r="F8" s="69"/>
      <c r="G8" s="69"/>
      <c r="H8" s="69"/>
      <c r="I8" s="70"/>
      <c r="J8" s="68" t="s">
        <v>27</v>
      </c>
      <c r="K8" s="69"/>
      <c r="L8" s="70"/>
      <c r="M8" s="6"/>
      <c r="O8" s="10">
        <f t="shared" si="0"/>
        <v>4910.1900000000005</v>
      </c>
      <c r="P8" s="10">
        <v>8629.2000000000007</v>
      </c>
      <c r="Q8" s="10">
        <v>288.33</v>
      </c>
      <c r="R8" s="11">
        <v>0.10879999999999999</v>
      </c>
      <c r="S8" s="19"/>
      <c r="T8" s="13">
        <f t="shared" si="1"/>
        <v>2653.3900000000003</v>
      </c>
      <c r="U8" s="16">
        <v>3472.84</v>
      </c>
      <c r="V8" s="13">
        <v>406.62</v>
      </c>
    </row>
    <row r="9" spans="2:22" ht="15.75" x14ac:dyDescent="0.25">
      <c r="B9" s="5"/>
      <c r="C9" s="20" t="s">
        <v>23</v>
      </c>
      <c r="D9" s="21" t="s">
        <v>24</v>
      </c>
      <c r="E9" s="64" t="s">
        <v>26</v>
      </c>
      <c r="F9" s="64"/>
      <c r="G9" s="64"/>
      <c r="H9" s="71"/>
      <c r="I9" s="71"/>
      <c r="J9" s="67" t="s">
        <v>25</v>
      </c>
      <c r="K9" s="64"/>
      <c r="L9" s="64"/>
      <c r="M9" s="22"/>
      <c r="O9" s="10">
        <f t="shared" si="0"/>
        <v>8629.2100000000009</v>
      </c>
      <c r="P9" s="10">
        <v>10031.07</v>
      </c>
      <c r="Q9" s="10">
        <v>692.96</v>
      </c>
      <c r="R9" s="11">
        <v>0.16</v>
      </c>
      <c r="S9" s="19"/>
      <c r="T9" s="13">
        <f t="shared" si="1"/>
        <v>3472.8500000000004</v>
      </c>
      <c r="U9" s="16">
        <v>3537.87</v>
      </c>
      <c r="V9" s="13">
        <v>392.77</v>
      </c>
    </row>
    <row r="10" spans="2:22" ht="15.75" x14ac:dyDescent="0.25">
      <c r="B10" s="5"/>
      <c r="C10" s="63" t="s">
        <v>22</v>
      </c>
      <c r="D10" s="64"/>
      <c r="E10" s="64"/>
      <c r="F10" s="64"/>
      <c r="G10" s="65"/>
      <c r="H10" s="64" t="s">
        <v>21</v>
      </c>
      <c r="I10" s="64"/>
      <c r="J10" s="64"/>
      <c r="K10" s="64"/>
      <c r="L10" s="66"/>
      <c r="M10" s="6"/>
      <c r="O10" s="10">
        <f t="shared" si="0"/>
        <v>10031.08</v>
      </c>
      <c r="P10" s="10">
        <v>12009.94</v>
      </c>
      <c r="Q10" s="10">
        <v>917.26</v>
      </c>
      <c r="R10" s="11">
        <v>0.1792</v>
      </c>
      <c r="S10" s="19"/>
      <c r="T10" s="13">
        <f t="shared" si="1"/>
        <v>3537.88</v>
      </c>
      <c r="U10" s="16">
        <v>4446.1499999999996</v>
      </c>
      <c r="V10" s="13">
        <v>382.46</v>
      </c>
    </row>
    <row r="11" spans="2:22" ht="15.75" x14ac:dyDescent="0.25">
      <c r="B11" s="5"/>
      <c r="C11" s="50">
        <v>0</v>
      </c>
      <c r="D11" s="41" t="s">
        <v>0</v>
      </c>
      <c r="E11" s="41"/>
      <c r="F11" s="41"/>
      <c r="G11" s="46">
        <v>0</v>
      </c>
      <c r="H11" s="42">
        <v>101</v>
      </c>
      <c r="I11" s="41" t="s">
        <v>9</v>
      </c>
      <c r="J11" s="41"/>
      <c r="K11" s="43"/>
      <c r="L11" s="44">
        <v>0</v>
      </c>
      <c r="M11" s="22"/>
      <c r="O11" s="10">
        <f t="shared" si="0"/>
        <v>12009.95</v>
      </c>
      <c r="P11" s="10">
        <v>24222.31</v>
      </c>
      <c r="Q11" s="10">
        <v>1271.8699999999999</v>
      </c>
      <c r="R11" s="11">
        <v>0.21360000000000001</v>
      </c>
      <c r="S11" s="19"/>
      <c r="T11" s="13">
        <f t="shared" si="1"/>
        <v>4446.16</v>
      </c>
      <c r="U11" s="16">
        <v>4717.18</v>
      </c>
      <c r="V11" s="13">
        <v>354.23</v>
      </c>
    </row>
    <row r="12" spans="2:22" ht="15.75" x14ac:dyDescent="0.25">
      <c r="B12" s="23"/>
      <c r="C12" s="51">
        <v>1</v>
      </c>
      <c r="D12" s="41" t="s">
        <v>5</v>
      </c>
      <c r="E12" s="41"/>
      <c r="F12" s="41"/>
      <c r="G12" s="46">
        <v>0</v>
      </c>
      <c r="H12" s="45">
        <v>102</v>
      </c>
      <c r="I12" s="41" t="s">
        <v>10</v>
      </c>
      <c r="J12" s="41"/>
      <c r="K12" s="41"/>
      <c r="L12" s="44">
        <v>0</v>
      </c>
      <c r="M12" s="22"/>
      <c r="O12" s="10">
        <f t="shared" si="0"/>
        <v>24222.32</v>
      </c>
      <c r="P12" s="10">
        <v>38177.69</v>
      </c>
      <c r="Q12" s="10">
        <v>3880.44</v>
      </c>
      <c r="R12" s="11">
        <v>0.23519999999999999</v>
      </c>
      <c r="S12" s="19"/>
      <c r="T12" s="13">
        <f t="shared" si="1"/>
        <v>4717.1900000000005</v>
      </c>
      <c r="U12" s="16">
        <v>5335.42</v>
      </c>
      <c r="V12" s="13">
        <v>324.87</v>
      </c>
    </row>
    <row r="13" spans="2:22" ht="15.75" x14ac:dyDescent="0.25">
      <c r="B13" s="5"/>
      <c r="C13" s="52">
        <v>3</v>
      </c>
      <c r="D13" s="41" t="s">
        <v>1</v>
      </c>
      <c r="E13" s="41"/>
      <c r="F13" s="41"/>
      <c r="G13" s="46">
        <v>0</v>
      </c>
      <c r="H13" s="45">
        <v>103</v>
      </c>
      <c r="I13" s="41" t="s">
        <v>11</v>
      </c>
      <c r="J13" s="41"/>
      <c r="K13" s="41"/>
      <c r="L13" s="44">
        <v>0</v>
      </c>
      <c r="M13" s="22"/>
      <c r="O13" s="10">
        <f t="shared" si="0"/>
        <v>38177.700000000004</v>
      </c>
      <c r="P13" s="10">
        <v>72887.5</v>
      </c>
      <c r="Q13" s="10">
        <v>7162.74</v>
      </c>
      <c r="R13" s="11">
        <v>0.3</v>
      </c>
      <c r="S13" s="19"/>
      <c r="T13" s="13">
        <f t="shared" si="1"/>
        <v>5335.43</v>
      </c>
      <c r="U13" s="16">
        <v>6224.67</v>
      </c>
      <c r="V13" s="13">
        <v>294.63</v>
      </c>
    </row>
    <row r="14" spans="2:22" ht="15.75" x14ac:dyDescent="0.25">
      <c r="B14" s="5"/>
      <c r="C14" s="52">
        <v>4</v>
      </c>
      <c r="D14" s="41" t="s">
        <v>61</v>
      </c>
      <c r="E14" s="41"/>
      <c r="F14" s="41"/>
      <c r="G14" s="46">
        <v>0</v>
      </c>
      <c r="H14" s="41">
        <v>111</v>
      </c>
      <c r="I14" s="41" t="s">
        <v>12</v>
      </c>
      <c r="J14" s="41"/>
      <c r="K14" s="41"/>
      <c r="L14" s="44">
        <v>0</v>
      </c>
      <c r="M14" s="22"/>
      <c r="O14" s="10">
        <f t="shared" si="0"/>
        <v>72887.509999999995</v>
      </c>
      <c r="P14" s="10">
        <v>97183.33</v>
      </c>
      <c r="Q14" s="10">
        <v>17575.689999999999</v>
      </c>
      <c r="R14" s="11">
        <v>0.32</v>
      </c>
      <c r="S14" s="24"/>
      <c r="T14" s="13">
        <f t="shared" si="1"/>
        <v>6224.68</v>
      </c>
      <c r="U14" s="16">
        <v>7113.9</v>
      </c>
      <c r="V14" s="13">
        <v>253.54</v>
      </c>
    </row>
    <row r="15" spans="2:22" ht="15.75" x14ac:dyDescent="0.25">
      <c r="B15" s="5"/>
      <c r="C15" s="52">
        <v>5</v>
      </c>
      <c r="D15" s="41" t="s">
        <v>6</v>
      </c>
      <c r="E15" s="41"/>
      <c r="F15" s="41"/>
      <c r="G15" s="46">
        <v>0</v>
      </c>
      <c r="H15" s="45">
        <v>112</v>
      </c>
      <c r="I15" s="41" t="s">
        <v>13</v>
      </c>
      <c r="J15" s="41"/>
      <c r="K15" s="41"/>
      <c r="L15" s="46">
        <v>0</v>
      </c>
      <c r="M15" s="6"/>
      <c r="O15" s="10">
        <f t="shared" si="0"/>
        <v>97183.34</v>
      </c>
      <c r="P15" s="10">
        <v>291550</v>
      </c>
      <c r="Q15" s="10">
        <v>25350.35</v>
      </c>
      <c r="R15" s="11">
        <v>0.34</v>
      </c>
      <c r="S15" s="25"/>
      <c r="T15" s="13">
        <f t="shared" si="1"/>
        <v>7113.91</v>
      </c>
      <c r="U15" s="16">
        <v>7382.33</v>
      </c>
      <c r="V15" s="13">
        <v>217.61</v>
      </c>
    </row>
    <row r="16" spans="2:22" ht="15.75" x14ac:dyDescent="0.25">
      <c r="B16" s="26"/>
      <c r="C16" s="52">
        <v>8</v>
      </c>
      <c r="D16" s="41" t="s">
        <v>2</v>
      </c>
      <c r="E16" s="41"/>
      <c r="F16" s="41"/>
      <c r="G16" s="46">
        <v>0</v>
      </c>
      <c r="H16" s="41">
        <v>113</v>
      </c>
      <c r="I16" s="41" t="s">
        <v>14</v>
      </c>
      <c r="J16" s="41"/>
      <c r="K16" s="41"/>
      <c r="L16" s="44">
        <v>0</v>
      </c>
      <c r="M16" s="22"/>
      <c r="O16" s="10">
        <f t="shared" si="0"/>
        <v>291550.01</v>
      </c>
      <c r="P16" s="27" t="s">
        <v>50</v>
      </c>
      <c r="Q16" s="10">
        <v>91435.02</v>
      </c>
      <c r="R16" s="11">
        <v>0.35</v>
      </c>
      <c r="S16" s="25"/>
      <c r="T16" s="13">
        <f t="shared" si="1"/>
        <v>7382.34</v>
      </c>
      <c r="U16" s="28" t="s">
        <v>50</v>
      </c>
      <c r="V16" s="13">
        <v>0</v>
      </c>
    </row>
    <row r="17" spans="2:23" x14ac:dyDescent="0.25">
      <c r="B17" s="5"/>
      <c r="C17" s="52">
        <v>9</v>
      </c>
      <c r="D17" s="41" t="s">
        <v>3</v>
      </c>
      <c r="E17" s="41"/>
      <c r="F17" s="41"/>
      <c r="G17" s="46">
        <v>0</v>
      </c>
      <c r="H17" s="45">
        <v>117</v>
      </c>
      <c r="I17" s="41" t="s">
        <v>15</v>
      </c>
      <c r="J17" s="41"/>
      <c r="K17" s="41"/>
      <c r="L17" s="44">
        <v>0</v>
      </c>
      <c r="M17" s="22"/>
    </row>
    <row r="18" spans="2:23" x14ac:dyDescent="0.25">
      <c r="B18" s="5"/>
      <c r="C18" s="52">
        <v>10</v>
      </c>
      <c r="D18" s="41" t="s">
        <v>4</v>
      </c>
      <c r="E18" s="41"/>
      <c r="F18" s="41"/>
      <c r="G18" s="46">
        <v>0</v>
      </c>
      <c r="H18" s="45">
        <v>133</v>
      </c>
      <c r="I18" s="41" t="s">
        <v>16</v>
      </c>
      <c r="J18" s="41"/>
      <c r="K18" s="41"/>
      <c r="L18" s="44">
        <v>0</v>
      </c>
      <c r="M18" s="22"/>
    </row>
    <row r="19" spans="2:23" x14ac:dyDescent="0.25">
      <c r="B19" s="5"/>
      <c r="C19" s="52">
        <v>65</v>
      </c>
      <c r="D19" s="41" t="s">
        <v>7</v>
      </c>
      <c r="E19" s="41"/>
      <c r="F19" s="41"/>
      <c r="G19" s="46">
        <v>0</v>
      </c>
      <c r="H19" s="41">
        <v>142</v>
      </c>
      <c r="I19" s="41" t="s">
        <v>17</v>
      </c>
      <c r="J19" s="41"/>
      <c r="K19" s="41"/>
      <c r="L19" s="44">
        <v>0</v>
      </c>
      <c r="M19" s="22"/>
      <c r="O19" s="29" t="s">
        <v>51</v>
      </c>
      <c r="P19" s="30"/>
      <c r="Q19" s="29" t="s">
        <v>52</v>
      </c>
      <c r="R19" s="29" t="s">
        <v>39</v>
      </c>
      <c r="S19" s="29" t="s">
        <v>53</v>
      </c>
      <c r="T19" s="29"/>
      <c r="U19" s="30"/>
      <c r="V19" s="29" t="s">
        <v>54</v>
      </c>
      <c r="W19" s="29"/>
    </row>
    <row r="20" spans="2:23" x14ac:dyDescent="0.25">
      <c r="B20" s="5"/>
      <c r="C20" s="52">
        <v>101</v>
      </c>
      <c r="D20" s="41" t="s">
        <v>8</v>
      </c>
      <c r="E20" s="41"/>
      <c r="F20" s="41"/>
      <c r="G20" s="46">
        <v>0</v>
      </c>
      <c r="H20" s="41">
        <v>147</v>
      </c>
      <c r="I20" s="41" t="s">
        <v>18</v>
      </c>
      <c r="J20" s="41"/>
      <c r="K20" s="41"/>
      <c r="L20" s="44">
        <v>0</v>
      </c>
      <c r="M20" s="22"/>
      <c r="O20" s="29" t="s">
        <v>55</v>
      </c>
      <c r="P20" s="29"/>
      <c r="Q20" s="29" t="s">
        <v>43</v>
      </c>
      <c r="R20" s="29" t="s">
        <v>45</v>
      </c>
      <c r="S20" s="29" t="s">
        <v>56</v>
      </c>
      <c r="T20" s="29" t="s">
        <v>57</v>
      </c>
      <c r="U20" s="29" t="s">
        <v>58</v>
      </c>
      <c r="V20" s="29" t="s">
        <v>59</v>
      </c>
      <c r="W20" s="29"/>
    </row>
    <row r="21" spans="2:23" x14ac:dyDescent="0.25">
      <c r="B21" s="5"/>
      <c r="C21" s="45"/>
      <c r="D21" s="41"/>
      <c r="E21" s="41"/>
      <c r="F21" s="41"/>
      <c r="G21" s="46"/>
      <c r="H21" s="45"/>
      <c r="I21" s="41"/>
      <c r="J21" s="41"/>
      <c r="K21" s="41"/>
      <c r="L21" s="44"/>
      <c r="M21" s="22"/>
      <c r="O21" s="31">
        <f>G24/15*30.4</f>
        <v>0</v>
      </c>
      <c r="P21" s="31"/>
      <c r="Q21" s="31" t="e">
        <f>LOOKUP(O21,$O$6:$O$16,$O$6:$O$16)</f>
        <v>#N/A</v>
      </c>
      <c r="R21" s="31" t="e">
        <f>LOOKUP(O21,$O$6:$O$16,$Q$6:$Q$16)</f>
        <v>#N/A</v>
      </c>
      <c r="S21" s="32" t="e">
        <f>LOOKUP(O21,$O$6:$O$16,$R$6:$R$16)</f>
        <v>#N/A</v>
      </c>
      <c r="T21" s="31" t="e">
        <f>ROUND(R21+(O21-Q21)*S21,2)/30.4*15</f>
        <v>#N/A</v>
      </c>
      <c r="U21" s="31" t="e">
        <f>LOOKUP(O21,$T$6:$T$16,$V$6:$V$16)/30.4*15</f>
        <v>#N/A</v>
      </c>
      <c r="V21" s="31" t="e">
        <f>+T21-U21</f>
        <v>#N/A</v>
      </c>
    </row>
    <row r="22" spans="2:23" x14ac:dyDescent="0.25">
      <c r="B22" s="26"/>
      <c r="C22" s="41"/>
      <c r="D22" s="41"/>
      <c r="E22" s="41"/>
      <c r="F22" s="41"/>
      <c r="G22" s="46"/>
      <c r="H22" s="45"/>
      <c r="I22" s="41"/>
      <c r="J22" s="41"/>
      <c r="K22" s="41"/>
      <c r="L22" s="44"/>
      <c r="M22" s="22"/>
    </row>
    <row r="23" spans="2:23" ht="15.75" thickBot="1" x14ac:dyDescent="0.3">
      <c r="B23" s="5"/>
      <c r="C23" s="47"/>
      <c r="D23" s="41"/>
      <c r="E23" s="41"/>
      <c r="F23" s="41"/>
      <c r="G23" s="46"/>
      <c r="H23" s="47"/>
      <c r="I23" s="48"/>
      <c r="J23" s="48"/>
      <c r="K23" s="48"/>
      <c r="L23" s="44"/>
      <c r="M23" s="22"/>
    </row>
    <row r="24" spans="2:23" ht="19.5" thickBot="1" x14ac:dyDescent="0.35">
      <c r="B24" s="5"/>
      <c r="C24" s="72" t="s">
        <v>19</v>
      </c>
      <c r="D24" s="72"/>
      <c r="E24" s="72"/>
      <c r="F24" s="73"/>
      <c r="G24" s="33">
        <f>SUM(G11:G23)</f>
        <v>0</v>
      </c>
      <c r="H24" s="74" t="s">
        <v>20</v>
      </c>
      <c r="I24" s="72"/>
      <c r="J24" s="72"/>
      <c r="K24" s="73"/>
      <c r="L24" s="34">
        <f>SUM(L11:L23)</f>
        <v>0</v>
      </c>
      <c r="M24" s="22"/>
    </row>
    <row r="25" spans="2:23" ht="15.75" thickBot="1" x14ac:dyDescent="0.3"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35"/>
    </row>
    <row r="26" spans="2:23" ht="19.5" thickBot="1" x14ac:dyDescent="0.35">
      <c r="B26" s="5"/>
      <c r="C26" s="7"/>
      <c r="D26" s="36" t="s">
        <v>33</v>
      </c>
      <c r="E26" s="37" t="e">
        <f>ROUND(IF(V21&lt;0,0,+V21),2)</f>
        <v>#N/A</v>
      </c>
      <c r="F26" s="75" t="s">
        <v>32</v>
      </c>
      <c r="G26" s="75"/>
      <c r="H26" s="75"/>
      <c r="I26" s="37">
        <f>+G24-L24</f>
        <v>0</v>
      </c>
      <c r="J26" s="7"/>
      <c r="K26" s="7"/>
      <c r="L26" s="7"/>
      <c r="M26" s="6"/>
    </row>
    <row r="27" spans="2:23" ht="15.75" thickBot="1" x14ac:dyDescent="0.3">
      <c r="B27" s="5"/>
      <c r="C27" s="53" t="s">
        <v>60</v>
      </c>
      <c r="D27" s="54"/>
      <c r="E27" s="37" t="e">
        <f>ROUND(IF(V21&gt;0,0,-V21),2)</f>
        <v>#N/A</v>
      </c>
      <c r="K27" s="7"/>
      <c r="L27" s="7"/>
      <c r="M27" s="6"/>
    </row>
    <row r="28" spans="2:23" ht="15.75" thickBot="1" x14ac:dyDescent="0.3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</sheetData>
  <sheetProtection algorithmName="SHA-512" hashValue="OgastGxvkErYNtxt+u8x78KnnGrk4e9wNue7pK2f4zWHjxH+Y890/pwBdeRk4GWA38hWVrQlPayKsnLmpSGINw==" saltValue="AGd3PfWNcB7Crn5Fm72HFA==" spinCount="100000" sheet="1" objects="1" scenarios="1"/>
  <mergeCells count="21">
    <mergeCell ref="H24:K24"/>
    <mergeCell ref="F26:H26"/>
    <mergeCell ref="J4:L4"/>
    <mergeCell ref="J5:J6"/>
    <mergeCell ref="K5:L6"/>
    <mergeCell ref="C27:D27"/>
    <mergeCell ref="O3:R3"/>
    <mergeCell ref="T3:V3"/>
    <mergeCell ref="O4:P4"/>
    <mergeCell ref="T4:U4"/>
    <mergeCell ref="C3:L3"/>
    <mergeCell ref="E6:I6"/>
    <mergeCell ref="C4:D7"/>
    <mergeCell ref="F4:I5"/>
    <mergeCell ref="C10:G10"/>
    <mergeCell ref="H10:L10"/>
    <mergeCell ref="J9:L9"/>
    <mergeCell ref="J8:L8"/>
    <mergeCell ref="E8:I8"/>
    <mergeCell ref="E9:I9"/>
    <mergeCell ref="C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Espinoza Valencia</dc:creator>
  <cp:lastModifiedBy>Sria del Interior</cp:lastModifiedBy>
  <dcterms:created xsi:type="dcterms:W3CDTF">2015-06-05T18:19:34Z</dcterms:created>
  <dcterms:modified xsi:type="dcterms:W3CDTF">2020-03-06T16:00:50Z</dcterms:modified>
</cp:coreProperties>
</file>